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Verkiezingen 2024\"/>
    </mc:Choice>
  </mc:AlternateContent>
  <bookViews>
    <workbookView xWindow="0" yWindow="0" windowWidth="17256" windowHeight="3360"/>
  </bookViews>
  <sheets>
    <sheet name="Eleccion 2024" sheetId="2" r:id="rId1"/>
  </sheets>
  <definedNames>
    <definedName name="_xlnm.Print_Area" localSheetId="0">'Eleccion 2024'!$A$1:$Q$78</definedName>
    <definedName name="_xlnm.Print_Titles" localSheetId="0">'Eleccion 2024'!$1:$2</definedName>
  </definedNames>
  <calcPr calcId="162913"/>
</workbook>
</file>

<file path=xl/calcChain.xml><?xml version="1.0" encoding="utf-8"?>
<calcChain xmlns="http://schemas.openxmlformats.org/spreadsheetml/2006/main">
  <c r="Q74" i="2" l="1"/>
  <c r="Q73" i="2"/>
  <c r="Q72" i="2"/>
  <c r="Q64" i="2"/>
  <c r="Q65" i="2"/>
  <c r="Q66" i="2"/>
  <c r="Q67" i="2"/>
  <c r="Q68" i="2"/>
  <c r="Q69" i="2"/>
  <c r="Q70" i="2"/>
  <c r="Q71" i="2"/>
  <c r="Q63" i="2"/>
  <c r="Q62" i="2"/>
  <c r="Q61" i="2"/>
  <c r="Q60" i="2"/>
  <c r="Q59" i="2"/>
  <c r="Q58" i="2"/>
  <c r="Q57" i="2"/>
  <c r="Q56" i="2"/>
  <c r="Q55" i="2"/>
  <c r="Q47" i="2"/>
  <c r="Q48" i="2"/>
  <c r="Q49" i="2"/>
  <c r="Q50" i="2"/>
  <c r="Q51" i="2"/>
  <c r="Q52" i="2"/>
  <c r="Q53" i="2"/>
  <c r="Q54" i="2"/>
  <c r="Q46" i="2"/>
  <c r="Q45" i="2"/>
  <c r="Q44" i="2"/>
  <c r="Q38" i="2"/>
  <c r="Q39" i="2"/>
  <c r="Q40" i="2"/>
  <c r="Q41" i="2"/>
  <c r="Q42" i="2"/>
  <c r="Q43" i="2"/>
  <c r="Q37" i="2"/>
  <c r="Q36" i="2"/>
  <c r="Q35" i="2"/>
  <c r="Q34" i="2"/>
  <c r="Q33" i="2"/>
  <c r="Q32" i="2"/>
  <c r="Q31" i="2"/>
  <c r="Q30" i="2"/>
  <c r="Q21" i="2"/>
  <c r="Q22" i="2"/>
  <c r="Q23" i="2"/>
  <c r="Q24" i="2"/>
  <c r="Q25" i="2"/>
  <c r="Q26" i="2"/>
  <c r="Q27" i="2"/>
  <c r="Q28" i="2"/>
  <c r="Q29" i="2"/>
  <c r="Q20" i="2"/>
  <c r="Q19" i="2"/>
  <c r="Q18" i="2"/>
  <c r="Q17" i="2"/>
  <c r="Q16" i="2"/>
  <c r="Q15" i="2"/>
  <c r="Q5" i="2"/>
  <c r="Q6" i="2"/>
  <c r="Q7" i="2"/>
  <c r="Q8" i="2"/>
  <c r="Q9" i="2"/>
  <c r="Q10" i="2"/>
  <c r="Q11" i="2"/>
  <c r="Q12" i="2"/>
  <c r="Q13" i="2"/>
  <c r="Q14" i="2"/>
  <c r="Q4" i="2"/>
  <c r="Q3" i="2"/>
  <c r="N75" i="2" l="1"/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4" i="2"/>
  <c r="R3" i="2"/>
  <c r="P75" i="2"/>
  <c r="O75" i="2"/>
  <c r="M75" i="2"/>
  <c r="L75" i="2"/>
  <c r="K75" i="2"/>
  <c r="J75" i="2"/>
  <c r="I75" i="2"/>
  <c r="F75" i="2"/>
  <c r="D92" i="2" s="1"/>
  <c r="G75" i="2"/>
  <c r="D93" i="2" s="1"/>
  <c r="H75" i="2"/>
  <c r="E85" i="2" l="1"/>
  <c r="E89" i="2" s="1"/>
  <c r="C199" i="2"/>
  <c r="C198" i="2"/>
  <c r="C197" i="2"/>
  <c r="C184" i="2"/>
  <c r="C183" i="2"/>
  <c r="C182" i="2"/>
  <c r="C169" i="2"/>
  <c r="C168" i="2"/>
  <c r="C167" i="2"/>
  <c r="C154" i="2"/>
  <c r="C153" i="2"/>
  <c r="C152" i="2"/>
  <c r="C139" i="2"/>
  <c r="C138" i="2"/>
  <c r="C137" i="2"/>
  <c r="C124" i="2"/>
  <c r="C123" i="2"/>
  <c r="C122" i="2"/>
  <c r="C109" i="2"/>
  <c r="C108" i="2"/>
  <c r="C107" i="2"/>
  <c r="D94" i="2"/>
  <c r="D199" i="2" s="1"/>
  <c r="D198" i="2"/>
  <c r="D197" i="2"/>
  <c r="Q75" i="2" l="1"/>
  <c r="D107" i="2"/>
  <c r="D122" i="2"/>
  <c r="D137" i="2"/>
  <c r="D152" i="2"/>
  <c r="D167" i="2"/>
  <c r="D182" i="2"/>
  <c r="D108" i="2"/>
  <c r="D123" i="2"/>
  <c r="D138" i="2"/>
  <c r="D153" i="2"/>
  <c r="D168" i="2"/>
  <c r="D183" i="2"/>
  <c r="D109" i="2"/>
  <c r="D124" i="2"/>
  <c r="D139" i="2"/>
  <c r="D154" i="2"/>
  <c r="D169" i="2"/>
  <c r="D184" i="2"/>
  <c r="C207" i="2"/>
  <c r="C206" i="2"/>
  <c r="C205" i="2"/>
  <c r="C204" i="2"/>
  <c r="C203" i="2"/>
  <c r="C202" i="2"/>
  <c r="C201" i="2"/>
  <c r="C200" i="2"/>
  <c r="C192" i="2"/>
  <c r="C191" i="2"/>
  <c r="C190" i="2"/>
  <c r="C189" i="2"/>
  <c r="C188" i="2"/>
  <c r="C187" i="2"/>
  <c r="C186" i="2"/>
  <c r="C185" i="2"/>
  <c r="C177" i="2"/>
  <c r="C176" i="2"/>
  <c r="C175" i="2"/>
  <c r="C174" i="2"/>
  <c r="C173" i="2"/>
  <c r="C172" i="2"/>
  <c r="C171" i="2"/>
  <c r="C170" i="2"/>
  <c r="C162" i="2"/>
  <c r="C161" i="2"/>
  <c r="C160" i="2"/>
  <c r="C159" i="2"/>
  <c r="C158" i="2"/>
  <c r="C157" i="2"/>
  <c r="C156" i="2"/>
  <c r="C155" i="2"/>
  <c r="C147" i="2"/>
  <c r="C146" i="2"/>
  <c r="C145" i="2"/>
  <c r="C144" i="2"/>
  <c r="C143" i="2"/>
  <c r="C142" i="2"/>
  <c r="C141" i="2"/>
  <c r="C140" i="2"/>
  <c r="C132" i="2"/>
  <c r="C131" i="2"/>
  <c r="C130" i="2"/>
  <c r="C129" i="2"/>
  <c r="C128" i="2"/>
  <c r="C127" i="2"/>
  <c r="C126" i="2"/>
  <c r="C125" i="2"/>
  <c r="C117" i="2"/>
  <c r="C116" i="2"/>
  <c r="C115" i="2"/>
  <c r="D98" i="2"/>
  <c r="D97" i="2"/>
  <c r="D96" i="2"/>
  <c r="D95" i="2"/>
  <c r="C114" i="2" l="1"/>
  <c r="C113" i="2"/>
  <c r="C112" i="2"/>
  <c r="C111" i="2"/>
  <c r="C110" i="2"/>
  <c r="A76" i="2"/>
  <c r="D102" i="2"/>
  <c r="D192" i="2" s="1"/>
  <c r="D101" i="2"/>
  <c r="D100" i="2"/>
  <c r="D99" i="2"/>
  <c r="D188" i="2"/>
  <c r="D142" i="2"/>
  <c r="D171" i="2"/>
  <c r="E75" i="2"/>
  <c r="D129" i="2" l="1"/>
  <c r="D114" i="2"/>
  <c r="D174" i="2"/>
  <c r="D172" i="2"/>
  <c r="D187" i="2"/>
  <c r="D127" i="2"/>
  <c r="D112" i="2"/>
  <c r="D190" i="2"/>
  <c r="D130" i="2"/>
  <c r="D160" i="2"/>
  <c r="D175" i="2"/>
  <c r="D145" i="2"/>
  <c r="D205" i="2"/>
  <c r="D115" i="2"/>
  <c r="D200" i="2"/>
  <c r="D155" i="2"/>
  <c r="D170" i="2"/>
  <c r="D140" i="2"/>
  <c r="D110" i="2"/>
  <c r="D185" i="2"/>
  <c r="D125" i="2"/>
  <c r="D204" i="2"/>
  <c r="D159" i="2"/>
  <c r="D189" i="2"/>
  <c r="D177" i="2"/>
  <c r="D117" i="2"/>
  <c r="D207" i="2"/>
  <c r="D147" i="2"/>
  <c r="D162" i="2"/>
  <c r="D132" i="2"/>
  <c r="D111" i="2"/>
  <c r="D128" i="2"/>
  <c r="D141" i="2"/>
  <c r="D202" i="2"/>
  <c r="D157" i="2"/>
  <c r="D191" i="2"/>
  <c r="D206" i="2"/>
  <c r="D146" i="2"/>
  <c r="D203" i="2"/>
  <c r="D158" i="2"/>
  <c r="D113" i="2"/>
  <c r="D173" i="2"/>
  <c r="D143" i="2"/>
  <c r="D116" i="2"/>
  <c r="D176" i="2"/>
  <c r="D201" i="2"/>
  <c r="D156" i="2"/>
  <c r="D126" i="2"/>
  <c r="D186" i="2"/>
  <c r="D131" i="2"/>
  <c r="D144" i="2"/>
  <c r="D161" i="2"/>
  <c r="C76" i="2"/>
  <c r="E93" i="2" l="1"/>
  <c r="E92" i="2"/>
  <c r="E198" i="2"/>
  <c r="E197" i="2"/>
  <c r="E199" i="2"/>
  <c r="E184" i="2"/>
  <c r="E182" i="2"/>
  <c r="E183" i="2"/>
  <c r="E167" i="2"/>
  <c r="E168" i="2"/>
  <c r="E169" i="2"/>
  <c r="E152" i="2"/>
  <c r="E153" i="2"/>
  <c r="E154" i="2"/>
  <c r="E137" i="2"/>
  <c r="E138" i="2"/>
  <c r="E139" i="2"/>
  <c r="E122" i="2"/>
  <c r="E123" i="2"/>
  <c r="E124" i="2"/>
  <c r="E107" i="2"/>
  <c r="E109" i="2"/>
  <c r="E108" i="2"/>
  <c r="E94" i="2"/>
  <c r="F94" i="2" s="1"/>
  <c r="H76" i="2" s="1"/>
  <c r="E129" i="2"/>
  <c r="E126" i="2"/>
  <c r="E159" i="2"/>
  <c r="E162" i="2"/>
  <c r="E102" i="2"/>
  <c r="E204" i="2"/>
  <c r="E116" i="2"/>
  <c r="E146" i="2"/>
  <c r="E110" i="2"/>
  <c r="E145" i="2"/>
  <c r="E131" i="2"/>
  <c r="E156" i="2"/>
  <c r="E143" i="2"/>
  <c r="E206" i="2"/>
  <c r="E140" i="2"/>
  <c r="E112" i="2"/>
  <c r="E201" i="2"/>
  <c r="E192" i="2"/>
  <c r="E189" i="2"/>
  <c r="E114" i="2"/>
  <c r="E98" i="2"/>
  <c r="F98" i="2" s="1"/>
  <c r="L76" i="2" s="1"/>
  <c r="E157" i="2"/>
  <c r="E147" i="2"/>
  <c r="E100" i="2"/>
  <c r="F100" i="2" s="1"/>
  <c r="N76" i="2" s="1"/>
  <c r="E176" i="2"/>
  <c r="E101" i="2"/>
  <c r="F101" i="2" s="1"/>
  <c r="O76" i="2" s="1"/>
  <c r="E202" i="2"/>
  <c r="E207" i="2"/>
  <c r="E185" i="2"/>
  <c r="E205" i="2"/>
  <c r="E188" i="2"/>
  <c r="E127" i="2"/>
  <c r="E155" i="2"/>
  <c r="E160" i="2"/>
  <c r="E161" i="2"/>
  <c r="E113" i="2"/>
  <c r="E128" i="2"/>
  <c r="E177" i="2"/>
  <c r="E187" i="2"/>
  <c r="E200" i="2"/>
  <c r="E130" i="2"/>
  <c r="E144" i="2"/>
  <c r="E186" i="2"/>
  <c r="E174" i="2"/>
  <c r="E158" i="2"/>
  <c r="E111" i="2"/>
  <c r="E95" i="2"/>
  <c r="F95" i="2" s="1"/>
  <c r="I76" i="2" s="1"/>
  <c r="E171" i="2"/>
  <c r="E190" i="2"/>
  <c r="E142" i="2"/>
  <c r="E96" i="2"/>
  <c r="F96" i="2" s="1"/>
  <c r="J76" i="2" s="1"/>
  <c r="E203" i="2"/>
  <c r="E132" i="2"/>
  <c r="E99" i="2"/>
  <c r="F99" i="2" s="1"/>
  <c r="M76" i="2" s="1"/>
  <c r="E125" i="2"/>
  <c r="E115" i="2"/>
  <c r="E97" i="2"/>
  <c r="F97" i="2" s="1"/>
  <c r="K76" i="2" s="1"/>
  <c r="I89" i="2"/>
  <c r="E173" i="2"/>
  <c r="E191" i="2"/>
  <c r="E141" i="2"/>
  <c r="E117" i="2"/>
  <c r="E172" i="2"/>
  <c r="E170" i="2"/>
  <c r="E175" i="2"/>
  <c r="H94" i="2" l="1"/>
  <c r="F93" i="2"/>
  <c r="G76" i="2" s="1"/>
  <c r="F92" i="2"/>
  <c r="F102" i="2"/>
  <c r="P76" i="2" s="1"/>
  <c r="H100" i="2"/>
  <c r="H96" i="2"/>
  <c r="H95" i="2"/>
  <c r="F76" i="2" l="1"/>
  <c r="Q76" i="2" s="1"/>
  <c r="F103" i="2"/>
  <c r="H93" i="2"/>
  <c r="H92" i="2"/>
  <c r="H102" i="2"/>
  <c r="H101" i="2"/>
  <c r="H99" i="2"/>
  <c r="H98" i="2"/>
  <c r="H97" i="2"/>
  <c r="I97" i="2" l="1"/>
  <c r="J97" i="2" s="1"/>
  <c r="K97" i="2" s="1"/>
  <c r="F112" i="2" s="1"/>
  <c r="H112" i="2" s="1"/>
  <c r="I102" i="2"/>
  <c r="J102" i="2" s="1"/>
  <c r="K102" i="2" s="1"/>
  <c r="F117" i="2" s="1"/>
  <c r="H117" i="2" s="1"/>
  <c r="I96" i="2"/>
  <c r="J96" i="2" s="1"/>
  <c r="K96" i="2" s="1"/>
  <c r="F111" i="2" s="1"/>
  <c r="H111" i="2" s="1"/>
  <c r="I93" i="2"/>
  <c r="J93" i="2" s="1"/>
  <c r="K93" i="2" s="1"/>
  <c r="F108" i="2" s="1"/>
  <c r="H108" i="2" s="1"/>
  <c r="I92" i="2"/>
  <c r="J92" i="2" s="1"/>
  <c r="I95" i="2"/>
  <c r="J95" i="2" s="1"/>
  <c r="K95" i="2" s="1"/>
  <c r="F110" i="2" s="1"/>
  <c r="I100" i="2"/>
  <c r="J100" i="2" s="1"/>
  <c r="K100" i="2" s="1"/>
  <c r="F115" i="2" s="1"/>
  <c r="H115" i="2" s="1"/>
  <c r="I99" i="2"/>
  <c r="J99" i="2" s="1"/>
  <c r="K99" i="2" s="1"/>
  <c r="F114" i="2" s="1"/>
  <c r="H114" i="2" s="1"/>
  <c r="I101" i="2"/>
  <c r="J101" i="2" s="1"/>
  <c r="K101" i="2" s="1"/>
  <c r="F116" i="2" s="1"/>
  <c r="H116" i="2" s="1"/>
  <c r="I94" i="2"/>
  <c r="J94" i="2" s="1"/>
  <c r="K94" i="2" s="1"/>
  <c r="F109" i="2" s="1"/>
  <c r="H109" i="2" s="1"/>
  <c r="I98" i="2"/>
  <c r="J98" i="2" s="1"/>
  <c r="K98" i="2" s="1"/>
  <c r="J103" i="2" l="1"/>
  <c r="K92" i="2"/>
  <c r="F113" i="2"/>
  <c r="H110" i="2"/>
  <c r="F107" i="2" l="1"/>
  <c r="K103" i="2"/>
  <c r="H113" i="2"/>
  <c r="H107" i="2" l="1"/>
  <c r="F118" i="2"/>
  <c r="I116" i="2" l="1"/>
  <c r="J116" i="2" s="1"/>
  <c r="K116" i="2" s="1"/>
  <c r="F131" i="2" s="1"/>
  <c r="H131" i="2" s="1"/>
  <c r="I109" i="2"/>
  <c r="J109" i="2" s="1"/>
  <c r="K109" i="2" s="1"/>
  <c r="F124" i="2" s="1"/>
  <c r="H124" i="2" s="1"/>
  <c r="I111" i="2"/>
  <c r="J111" i="2" s="1"/>
  <c r="K111" i="2" s="1"/>
  <c r="F126" i="2" s="1"/>
  <c r="H126" i="2" s="1"/>
  <c r="I117" i="2"/>
  <c r="J117" i="2" s="1"/>
  <c r="K117" i="2" s="1"/>
  <c r="F132" i="2" s="1"/>
  <c r="H132" i="2" s="1"/>
  <c r="I115" i="2"/>
  <c r="J115" i="2" s="1"/>
  <c r="K115" i="2" s="1"/>
  <c r="F130" i="2" s="1"/>
  <c r="H130" i="2" s="1"/>
  <c r="I108" i="2"/>
  <c r="J108" i="2" s="1"/>
  <c r="K108" i="2" s="1"/>
  <c r="F123" i="2" s="1"/>
  <c r="H123" i="2" s="1"/>
  <c r="I113" i="2"/>
  <c r="J113" i="2" s="1"/>
  <c r="K113" i="2" s="1"/>
  <c r="F128" i="2" s="1"/>
  <c r="H128" i="2" s="1"/>
  <c r="I114" i="2"/>
  <c r="J114" i="2" s="1"/>
  <c r="K114" i="2" s="1"/>
  <c r="F129" i="2" s="1"/>
  <c r="H129" i="2" s="1"/>
  <c r="I107" i="2"/>
  <c r="J107" i="2" s="1"/>
  <c r="I112" i="2"/>
  <c r="J112" i="2" s="1"/>
  <c r="K112" i="2" s="1"/>
  <c r="F127" i="2" s="1"/>
  <c r="H127" i="2" s="1"/>
  <c r="I110" i="2"/>
  <c r="J110" i="2" s="1"/>
  <c r="K110" i="2" s="1"/>
  <c r="F125" i="2" s="1"/>
  <c r="H125" i="2" s="1"/>
  <c r="K107" i="2" l="1"/>
  <c r="F122" i="2" s="1"/>
  <c r="H122" i="2" s="1"/>
  <c r="J118" i="2"/>
  <c r="F133" i="2" l="1"/>
  <c r="K118" i="2"/>
  <c r="I127" i="2"/>
  <c r="I122" i="2"/>
  <c r="I126" i="2"/>
  <c r="I130" i="2"/>
  <c r="I129" i="2"/>
  <c r="I125" i="2"/>
  <c r="I132" i="2"/>
  <c r="I128" i="2"/>
  <c r="I131" i="2"/>
  <c r="I124" i="2"/>
  <c r="I123" i="2"/>
  <c r="J125" i="2" l="1"/>
  <c r="K125" i="2" s="1"/>
  <c r="F140" i="2" s="1"/>
  <c r="H140" i="2" s="1"/>
  <c r="J126" i="2"/>
  <c r="K126" i="2" s="1"/>
  <c r="F141" i="2" s="1"/>
  <c r="H141" i="2" s="1"/>
  <c r="J131" i="2"/>
  <c r="K131" i="2" s="1"/>
  <c r="F146" i="2" s="1"/>
  <c r="H146" i="2" s="1"/>
  <c r="J132" i="2"/>
  <c r="K132" i="2" s="1"/>
  <c r="F147" i="2" s="1"/>
  <c r="H147" i="2" s="1"/>
  <c r="J123" i="2"/>
  <c r="K123" i="2" s="1"/>
  <c r="F138" i="2" s="1"/>
  <c r="H138" i="2" s="1"/>
  <c r="J127" i="2"/>
  <c r="K127" i="2" s="1"/>
  <c r="F142" i="2" s="1"/>
  <c r="H142" i="2" s="1"/>
  <c r="J130" i="2"/>
  <c r="K130" i="2" s="1"/>
  <c r="F145" i="2" s="1"/>
  <c r="H145" i="2" s="1"/>
  <c r="J129" i="2"/>
  <c r="K129" i="2" s="1"/>
  <c r="F144" i="2" s="1"/>
  <c r="H144" i="2" s="1"/>
  <c r="J128" i="2"/>
  <c r="K128" i="2" s="1"/>
  <c r="F143" i="2" s="1"/>
  <c r="H143" i="2" s="1"/>
  <c r="J122" i="2"/>
  <c r="K122" i="2" s="1"/>
  <c r="F137" i="2" s="1"/>
  <c r="J124" i="2"/>
  <c r="K124" i="2" s="1"/>
  <c r="F139" i="2" s="1"/>
  <c r="H139" i="2" s="1"/>
  <c r="J133" i="2" l="1"/>
  <c r="F148" i="2"/>
  <c r="H137" i="2"/>
  <c r="I145" i="2" s="1"/>
  <c r="K133" i="2"/>
  <c r="I144" i="2" l="1"/>
  <c r="J144" i="2" s="1"/>
  <c r="K144" i="2" s="1"/>
  <c r="F159" i="2" s="1"/>
  <c r="H159" i="2" s="1"/>
  <c r="I143" i="2"/>
  <c r="I138" i="2"/>
  <c r="J138" i="2" s="1"/>
  <c r="K138" i="2" s="1"/>
  <c r="F153" i="2" s="1"/>
  <c r="H153" i="2" s="1"/>
  <c r="I139" i="2"/>
  <c r="J143" i="2"/>
  <c r="K143" i="2" s="1"/>
  <c r="F158" i="2" s="1"/>
  <c r="H158" i="2" s="1"/>
  <c r="J145" i="2"/>
  <c r="K145" i="2" s="1"/>
  <c r="F160" i="2" s="1"/>
  <c r="H160" i="2" s="1"/>
  <c r="J139" i="2"/>
  <c r="K139" i="2" s="1"/>
  <c r="F154" i="2" s="1"/>
  <c r="H154" i="2" s="1"/>
  <c r="J141" i="2"/>
  <c r="K141" i="2" s="1"/>
  <c r="F156" i="2" s="1"/>
  <c r="H156" i="2" s="1"/>
  <c r="I147" i="2"/>
  <c r="J147" i="2" s="1"/>
  <c r="K147" i="2" s="1"/>
  <c r="F162" i="2" s="1"/>
  <c r="H162" i="2" s="1"/>
  <c r="I141" i="2"/>
  <c r="I140" i="2"/>
  <c r="J140" i="2" s="1"/>
  <c r="K140" i="2" s="1"/>
  <c r="F155" i="2" s="1"/>
  <c r="H155" i="2" s="1"/>
  <c r="I142" i="2"/>
  <c r="J142" i="2" s="1"/>
  <c r="K142" i="2" s="1"/>
  <c r="F157" i="2" s="1"/>
  <c r="H157" i="2" s="1"/>
  <c r="I146" i="2"/>
  <c r="J146" i="2" s="1"/>
  <c r="K146" i="2" s="1"/>
  <c r="F161" i="2" s="1"/>
  <c r="H161" i="2" s="1"/>
  <c r="I137" i="2"/>
  <c r="J137" i="2" s="1"/>
  <c r="K137" i="2" s="1"/>
  <c r="F152" i="2" s="1"/>
  <c r="J148" i="2" l="1"/>
  <c r="F163" i="2"/>
  <c r="H152" i="2"/>
  <c r="I157" i="2" s="1"/>
  <c r="K148" i="2"/>
  <c r="J157" i="2" l="1"/>
  <c r="K157" i="2" s="1"/>
  <c r="F172" i="2" s="1"/>
  <c r="H172" i="2" s="1"/>
  <c r="I158" i="2"/>
  <c r="J158" i="2" s="1"/>
  <c r="K158" i="2" s="1"/>
  <c r="F173" i="2" s="1"/>
  <c r="H173" i="2" s="1"/>
  <c r="I153" i="2"/>
  <c r="J153" i="2" s="1"/>
  <c r="K153" i="2" s="1"/>
  <c r="F168" i="2" s="1"/>
  <c r="H168" i="2" s="1"/>
  <c r="I161" i="2"/>
  <c r="J161" i="2" s="1"/>
  <c r="K161" i="2" s="1"/>
  <c r="F176" i="2" s="1"/>
  <c r="H176" i="2" s="1"/>
  <c r="J152" i="2"/>
  <c r="K152" i="2" s="1"/>
  <c r="F167" i="2" s="1"/>
  <c r="H167" i="2" s="1"/>
  <c r="I155" i="2"/>
  <c r="J155" i="2" s="1"/>
  <c r="K155" i="2" s="1"/>
  <c r="F170" i="2" s="1"/>
  <c r="H170" i="2" s="1"/>
  <c r="I156" i="2"/>
  <c r="J156" i="2" s="1"/>
  <c r="K156" i="2" s="1"/>
  <c r="F171" i="2" s="1"/>
  <c r="H171" i="2" s="1"/>
  <c r="I159" i="2"/>
  <c r="J159" i="2" s="1"/>
  <c r="K159" i="2" s="1"/>
  <c r="F174" i="2" s="1"/>
  <c r="H174" i="2" s="1"/>
  <c r="I152" i="2"/>
  <c r="I160" i="2"/>
  <c r="J160" i="2" s="1"/>
  <c r="K160" i="2" s="1"/>
  <c r="F175" i="2" s="1"/>
  <c r="H175" i="2" s="1"/>
  <c r="I162" i="2"/>
  <c r="J162" i="2" s="1"/>
  <c r="K162" i="2" s="1"/>
  <c r="F177" i="2" s="1"/>
  <c r="H177" i="2" s="1"/>
  <c r="I154" i="2"/>
  <c r="J154" i="2" s="1"/>
  <c r="K154" i="2" s="1"/>
  <c r="F169" i="2" s="1"/>
  <c r="H169" i="2" s="1"/>
  <c r="J163" i="2" l="1"/>
  <c r="F178" i="2"/>
  <c r="I176" i="2"/>
  <c r="I169" i="2"/>
  <c r="I173" i="2"/>
  <c r="I175" i="2"/>
  <c r="I168" i="2"/>
  <c r="I170" i="2"/>
  <c r="I174" i="2"/>
  <c r="I167" i="2"/>
  <c r="I177" i="2"/>
  <c r="I172" i="2"/>
  <c r="I171" i="2"/>
  <c r="K163" i="2"/>
  <c r="J176" i="2" l="1"/>
  <c r="K176" i="2" s="1"/>
  <c r="F191" i="2" s="1"/>
  <c r="H191" i="2" s="1"/>
  <c r="J167" i="2"/>
  <c r="K167" i="2" s="1"/>
  <c r="F182" i="2" s="1"/>
  <c r="J169" i="2"/>
  <c r="K169" i="2" s="1"/>
  <c r="F184" i="2" s="1"/>
  <c r="H184" i="2" s="1"/>
  <c r="J175" i="2"/>
  <c r="K175" i="2" s="1"/>
  <c r="F190" i="2" s="1"/>
  <c r="H190" i="2" s="1"/>
  <c r="J173" i="2"/>
  <c r="K173" i="2" s="1"/>
  <c r="F188" i="2" s="1"/>
  <c r="H188" i="2" s="1"/>
  <c r="J171" i="2"/>
  <c r="K171" i="2" s="1"/>
  <c r="F186" i="2" s="1"/>
  <c r="H186" i="2" s="1"/>
  <c r="J177" i="2"/>
  <c r="K177" i="2" s="1"/>
  <c r="F192" i="2" s="1"/>
  <c r="H192" i="2" s="1"/>
  <c r="J168" i="2"/>
  <c r="K168" i="2" s="1"/>
  <c r="F183" i="2" s="1"/>
  <c r="H183" i="2" s="1"/>
  <c r="J174" i="2"/>
  <c r="K174" i="2" s="1"/>
  <c r="F189" i="2" s="1"/>
  <c r="H189" i="2" s="1"/>
  <c r="J170" i="2"/>
  <c r="K170" i="2" s="1"/>
  <c r="F185" i="2" s="1"/>
  <c r="H185" i="2" s="1"/>
  <c r="J172" i="2"/>
  <c r="K172" i="2" s="1"/>
  <c r="F187" i="2" s="1"/>
  <c r="H187" i="2" s="1"/>
  <c r="J178" i="2" l="1"/>
  <c r="F193" i="2"/>
  <c r="J183" i="2" s="1"/>
  <c r="K183" i="2" s="1"/>
  <c r="F198" i="2" s="1"/>
  <c r="H198" i="2" s="1"/>
  <c r="H182" i="2"/>
  <c r="I182" i="2" s="1"/>
  <c r="K178" i="2"/>
  <c r="J187" i="2" l="1"/>
  <c r="K187" i="2" s="1"/>
  <c r="F202" i="2" s="1"/>
  <c r="H202" i="2" s="1"/>
  <c r="J185" i="2"/>
  <c r="K185" i="2" s="1"/>
  <c r="F200" i="2" s="1"/>
  <c r="H200" i="2" s="1"/>
  <c r="J188" i="2"/>
  <c r="K188" i="2" s="1"/>
  <c r="F203" i="2" s="1"/>
  <c r="H203" i="2" s="1"/>
  <c r="J184" i="2"/>
  <c r="K184" i="2" s="1"/>
  <c r="F199" i="2" s="1"/>
  <c r="H199" i="2" s="1"/>
  <c r="J192" i="2"/>
  <c r="K192" i="2" s="1"/>
  <c r="F207" i="2" s="1"/>
  <c r="H207" i="2" s="1"/>
  <c r="J182" i="2"/>
  <c r="K182" i="2" s="1"/>
  <c r="F197" i="2" s="1"/>
  <c r="H197" i="2" s="1"/>
  <c r="J191" i="2"/>
  <c r="K191" i="2" s="1"/>
  <c r="F206" i="2" s="1"/>
  <c r="H206" i="2" s="1"/>
  <c r="J186" i="2"/>
  <c r="K186" i="2" s="1"/>
  <c r="F201" i="2" s="1"/>
  <c r="H201" i="2" s="1"/>
  <c r="J189" i="2"/>
  <c r="K189" i="2" s="1"/>
  <c r="F204" i="2" s="1"/>
  <c r="H204" i="2" s="1"/>
  <c r="J190" i="2"/>
  <c r="K190" i="2" s="1"/>
  <c r="F205" i="2" s="1"/>
  <c r="H205" i="2" s="1"/>
  <c r="I188" i="2"/>
  <c r="I192" i="2"/>
  <c r="I185" i="2"/>
  <c r="I183" i="2"/>
  <c r="I186" i="2"/>
  <c r="I190" i="2"/>
  <c r="I189" i="2"/>
  <c r="I184" i="2"/>
  <c r="I187" i="2"/>
  <c r="I191" i="2"/>
  <c r="J193" i="2" l="1"/>
  <c r="F208" i="2"/>
  <c r="J198" i="2" s="1"/>
  <c r="K198" i="2" s="1"/>
  <c r="G77" i="2" s="1"/>
  <c r="G78" i="2" s="1"/>
  <c r="K193" i="2"/>
  <c r="I206" i="2"/>
  <c r="I199" i="2"/>
  <c r="I205" i="2"/>
  <c r="I198" i="2"/>
  <c r="I204" i="2"/>
  <c r="I197" i="2"/>
  <c r="I203" i="2"/>
  <c r="I202" i="2"/>
  <c r="I201" i="2"/>
  <c r="I200" i="2"/>
  <c r="I207" i="2"/>
  <c r="J201" i="2" l="1"/>
  <c r="K201" i="2" s="1"/>
  <c r="J77" i="2" s="1"/>
  <c r="J78" i="2" s="1"/>
  <c r="J199" i="2"/>
  <c r="K199" i="2" s="1"/>
  <c r="H77" i="2" s="1"/>
  <c r="H78" i="2" s="1"/>
  <c r="J206" i="2"/>
  <c r="K206" i="2" s="1"/>
  <c r="O77" i="2" s="1"/>
  <c r="O78" i="2" s="1"/>
  <c r="J200" i="2"/>
  <c r="K200" i="2" s="1"/>
  <c r="I77" i="2" s="1"/>
  <c r="I78" i="2" s="1"/>
  <c r="J197" i="2"/>
  <c r="K197" i="2" s="1"/>
  <c r="F77" i="2" s="1"/>
  <c r="J207" i="2"/>
  <c r="K207" i="2" s="1"/>
  <c r="P77" i="2" s="1"/>
  <c r="P78" i="2" s="1"/>
  <c r="J205" i="2"/>
  <c r="K205" i="2" s="1"/>
  <c r="N77" i="2" s="1"/>
  <c r="N78" i="2" s="1"/>
  <c r="J204" i="2"/>
  <c r="K204" i="2" s="1"/>
  <c r="M77" i="2" s="1"/>
  <c r="M78" i="2" s="1"/>
  <c r="J203" i="2"/>
  <c r="K203" i="2" s="1"/>
  <c r="L77" i="2" s="1"/>
  <c r="L78" i="2" s="1"/>
  <c r="J202" i="2"/>
  <c r="K202" i="2" s="1"/>
  <c r="K77" i="2" s="1"/>
  <c r="K78" i="2" s="1"/>
  <c r="J208" i="2" l="1"/>
  <c r="F79" i="2" s="1"/>
  <c r="K208" i="2"/>
  <c r="F78" i="2"/>
  <c r="Q78" i="2" s="1"/>
  <c r="Q77" i="2"/>
</calcChain>
</file>

<file path=xl/sharedStrings.xml><?xml version="1.0" encoding="utf-8"?>
<sst xmlns="http://schemas.openxmlformats.org/spreadsheetml/2006/main" count="226" uniqueCount="121">
  <si>
    <t>Urna</t>
  </si>
  <si>
    <t>Centro di Bario Noord</t>
  </si>
  <si>
    <t>Club Don Bosco</t>
  </si>
  <si>
    <t>Colegio Felipe B. Tromp</t>
  </si>
  <si>
    <t>Maria Goretti College</t>
  </si>
  <si>
    <t>Colegio Bon Bini</t>
  </si>
  <si>
    <t>Club Aruba Juniors</t>
  </si>
  <si>
    <t>Maria College Mavo</t>
  </si>
  <si>
    <t>Colegio EPI</t>
  </si>
  <si>
    <t>Colegio Arubano</t>
  </si>
  <si>
    <t>Fatima College</t>
  </si>
  <si>
    <t>Centro Caiquetio</t>
  </si>
  <si>
    <t>St. Verst. Gehandicapten Aruba</t>
  </si>
  <si>
    <t>Centro di Formacion KIA</t>
  </si>
  <si>
    <t>Cacique Macuarima School</t>
  </si>
  <si>
    <t>Colegio Laura Wernet-Paskel</t>
  </si>
  <si>
    <t>Scol Caiquetio</t>
  </si>
  <si>
    <t>EPB San Nicolas</t>
  </si>
  <si>
    <t>Y.M.C.A.</t>
  </si>
  <si>
    <t>Filomena College Mavo</t>
  </si>
  <si>
    <t>Comm. Gen. Abraham de Veerschool</t>
  </si>
  <si>
    <t>Politie Opleidingsinstituut E.J. (W) Vos</t>
  </si>
  <si>
    <t>Graf Von Zinzendorf School</t>
  </si>
  <si>
    <t>Noord</t>
  </si>
  <si>
    <t>Tanki Leendert</t>
  </si>
  <si>
    <t>Oranjestad</t>
  </si>
  <si>
    <t>Dakota</t>
  </si>
  <si>
    <t>Paradera</t>
  </si>
  <si>
    <t>Santa Cruz</t>
  </si>
  <si>
    <t>Pos Chikito</t>
  </si>
  <si>
    <t>Savaneta</t>
  </si>
  <si>
    <t>San Nicolas</t>
  </si>
  <si>
    <t>Districto</t>
  </si>
  <si>
    <t>Total
voto valido</t>
  </si>
  <si>
    <t>Bijzondere Stembureau A</t>
  </si>
  <si>
    <t>Bijzondere Stembureau B</t>
  </si>
  <si>
    <t>Total</t>
  </si>
  <si>
    <t>x</t>
  </si>
  <si>
    <t>Ambulante</t>
  </si>
  <si>
    <t># Zetels</t>
  </si>
  <si>
    <t>Afgekapt</t>
  </si>
  <si>
    <t>Partij</t>
  </si>
  <si>
    <t>Stemmen</t>
  </si>
  <si>
    <t>Zetels</t>
  </si>
  <si>
    <t>Gemiddelde</t>
  </si>
  <si>
    <t>Maximum</t>
  </si>
  <si>
    <t>Restzetel</t>
  </si>
  <si>
    <t>Totaal</t>
  </si>
  <si>
    <t>AVP</t>
  </si>
  <si>
    <t>MEP</t>
  </si>
  <si>
    <t>RED</t>
  </si>
  <si>
    <t>Zetels + 1</t>
  </si>
  <si>
    <t>Zetels + 2</t>
  </si>
  <si>
    <t>Zetels + 3</t>
  </si>
  <si>
    <t>Zetels + 4</t>
  </si>
  <si>
    <t>Zetels + 5</t>
  </si>
  <si>
    <t>Zetels + 6</t>
  </si>
  <si>
    <t>Zetels + 7</t>
  </si>
  <si>
    <t>Cantidad di asiento</t>
  </si>
  <si>
    <t>Cantidad di restzetel</t>
  </si>
  <si>
    <t>Total asiento</t>
  </si>
  <si>
    <t xml:space="preserve">Kiesdeler: </t>
  </si>
  <si>
    <t>SPO Santa Cruz</t>
  </si>
  <si>
    <t>Colegio San Antonio</t>
  </si>
  <si>
    <t>Biblioteca Nacional Aruba</t>
  </si>
  <si>
    <t>RAIZ</t>
  </si>
  <si>
    <t>CURPA</t>
  </si>
  <si>
    <t>MAS</t>
  </si>
  <si>
    <t>HTC</t>
  </si>
  <si>
    <t>PPA</t>
  </si>
  <si>
    <t>MFA Noord</t>
  </si>
  <si>
    <t>Sint Anna School (1)</t>
  </si>
  <si>
    <t>Sint Anna School (2)</t>
  </si>
  <si>
    <t>Compleho Deportivo Frans Figaroa</t>
  </si>
  <si>
    <t>Scol Basico Washington (1)</t>
  </si>
  <si>
    <t>Scol Basico Washington (2)</t>
  </si>
  <si>
    <t>Centro Hubenil Washington</t>
  </si>
  <si>
    <t>Colegio Ora Ubao (1)</t>
  </si>
  <si>
    <t>Colegio Ora Ubao (2)</t>
  </si>
  <si>
    <t>Ceque Colegio MAVO</t>
  </si>
  <si>
    <t>EPB Hato</t>
  </si>
  <si>
    <t>Sint Franciscus College</t>
  </si>
  <si>
    <t>Sint Dominicus College</t>
  </si>
  <si>
    <t>Pius X School (1)</t>
  </si>
  <si>
    <t>Pius X School (2)</t>
  </si>
  <si>
    <t>Colegio Conrado Coronel (1)</t>
  </si>
  <si>
    <t>Colegio Conrado Coronel (2)</t>
  </si>
  <si>
    <t>Colegio Pastoor Kranwinkel (1)</t>
  </si>
  <si>
    <t>Colegio Pastoor Kranwinkel (2)</t>
  </si>
  <si>
    <t>Maria School (1)</t>
  </si>
  <si>
    <t>Maria School (2)</t>
  </si>
  <si>
    <t>Colegio San Hose (1)</t>
  </si>
  <si>
    <t>Colegio San Hose (2)</t>
  </si>
  <si>
    <t>POVA</t>
  </si>
  <si>
    <t>Colegio Santa Famia (1)</t>
  </si>
  <si>
    <t>Colegio Santa Famia (2)</t>
  </si>
  <si>
    <t>Colegio Sagrado Curason (1)</t>
  </si>
  <si>
    <t>Colegio Sagrado Curason (2)</t>
  </si>
  <si>
    <t>Colegio Sagrado Curason (3)</t>
  </si>
  <si>
    <t>Colegio Sagrado Curason (4)</t>
  </si>
  <si>
    <t>Sint Michael School</t>
  </si>
  <si>
    <t>SPO Brazil</t>
  </si>
  <si>
    <t># Total voto valido</t>
  </si>
  <si>
    <t>Total
votador</t>
  </si>
  <si>
    <t>Scol Primario Kudawecha</t>
  </si>
  <si>
    <t>Sportvereniging Hubentud Tanki Leendert</t>
  </si>
  <si>
    <t>Prinses Amalia Basis School</t>
  </si>
  <si>
    <t>Scol Soeur Juliette (1)</t>
  </si>
  <si>
    <t>Scol Soeur Juliette (2)</t>
  </si>
  <si>
    <t>Compleho Deportivo Franklin Bareño (1)</t>
  </si>
  <si>
    <t>Compleho Deportivo Franklin Bareño (2)</t>
  </si>
  <si>
    <t>MFA Santa Cruz</t>
  </si>
  <si>
    <t>Scol Basico Xander Bogearts</t>
  </si>
  <si>
    <t>Colegio Nigel Matthew</t>
  </si>
  <si>
    <t>FUTURO</t>
  </si>
  <si>
    <t>LPR</t>
  </si>
  <si>
    <t>ACCION21</t>
  </si>
  <si>
    <t>Sint Aloysius School (1)</t>
  </si>
  <si>
    <t>Sint Aloysius School (2)</t>
  </si>
  <si>
    <t>Centro di Bario Playa Pabao</t>
  </si>
  <si>
    <t>Aruba - Eleccion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</si>
</sst>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_-* #,##0.00\-;_-* &quot;-&quot;??_-;_-@_-"/>
    <numFmt numFmtId="165" formatCode="_-* #,##0_-;_-* #,##0\-;_-* &quot;-&quot;??_-;_-@_-"/>
    <numFmt numFmtId="166" formatCode="_(* #,##0.0000_);_(* \(#,##0.0000\);_(* &quot;-&quot;??_);_(@_)"/>
    <numFmt numFmtId="167" formatCode="_(* #,##0_);_(* \(#,##0\);_(* &quot;-&quot;??_);_(@_)"/>
    <numFmt numFmtId="168" formatCode="_-* #,##0.00000_-;_-* #,##0.00000\-;_-* &quot;-&quot;??_-;_-@_-"/>
    <numFmt numFmtId="169" formatCode="_(* #,##0.00000_);_(* \(#,##0.0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50C2F6"/>
        <bgColor indexed="64"/>
      </patternFill>
    </fill>
    <fill>
      <patternFill patternType="solid">
        <fgColor rgb="FFFC4000"/>
        <bgColor indexed="64"/>
      </patternFill>
    </fill>
    <fill>
      <patternFill patternType="solid">
        <fgColor rgb="FFF58920"/>
        <bgColor indexed="64"/>
      </patternFill>
    </fill>
    <fill>
      <patternFill patternType="solid">
        <fgColor rgb="FFFF68C5"/>
        <bgColor indexed="64"/>
      </patternFill>
    </fill>
    <fill>
      <patternFill patternType="solid">
        <fgColor rgb="FF573665"/>
        <bgColor indexed="64"/>
      </patternFill>
    </fill>
    <fill>
      <patternFill patternType="solid">
        <fgColor rgb="FFA349A4"/>
        <bgColor indexed="64"/>
      </patternFill>
    </fill>
    <fill>
      <patternFill patternType="solid">
        <fgColor rgb="FFAB131B"/>
        <bgColor indexed="64"/>
      </patternFill>
    </fill>
    <fill>
      <patternFill patternType="solid">
        <fgColor rgb="FF0093D6"/>
        <bgColor indexed="64"/>
      </patternFill>
    </fill>
    <fill>
      <patternFill patternType="solid">
        <fgColor rgb="FF488024"/>
        <bgColor indexed="64"/>
      </patternFill>
    </fill>
    <fill>
      <patternFill patternType="solid">
        <fgColor rgb="FFF8E11D"/>
        <bgColor indexed="64"/>
      </patternFill>
    </fill>
    <fill>
      <patternFill patternType="solid">
        <fgColor rgb="FFB7E6FB"/>
        <bgColor indexed="64"/>
      </patternFill>
    </fill>
    <fill>
      <patternFill patternType="solid">
        <fgColor rgb="FFFFC7B3"/>
        <bgColor indexed="64"/>
      </patternFill>
    </fill>
    <fill>
      <patternFill patternType="solid">
        <fgColor rgb="FFFCE2C8"/>
        <bgColor indexed="64"/>
      </patternFill>
    </fill>
    <fill>
      <patternFill patternType="solid">
        <fgColor rgb="FFFFE1F4"/>
        <bgColor indexed="64"/>
      </patternFill>
    </fill>
    <fill>
      <patternFill patternType="solid">
        <fgColor rgb="FFDDCDE5"/>
        <bgColor indexed="64"/>
      </patternFill>
    </fill>
    <fill>
      <patternFill patternType="solid">
        <fgColor rgb="FFEDD7EE"/>
        <bgColor indexed="64"/>
      </patternFill>
    </fill>
    <fill>
      <patternFill patternType="solid">
        <fgColor rgb="FFF7BBBE"/>
        <bgColor indexed="64"/>
      </patternFill>
    </fill>
    <fill>
      <patternFill patternType="solid">
        <fgColor rgb="FFABE5FF"/>
        <bgColor indexed="64"/>
      </patternFill>
    </fill>
    <fill>
      <patternFill patternType="solid">
        <fgColor rgb="FFFDF8CB"/>
        <bgColor indexed="64"/>
      </patternFill>
    </fill>
    <fill>
      <patternFill patternType="solid">
        <fgColor rgb="FFCFEDB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EDED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double">
        <color theme="0" tint="-0.1499679555650502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right"/>
      <protection hidden="1"/>
    </xf>
    <xf numFmtId="165" fontId="6" fillId="0" borderId="0" xfId="1" applyNumberFormat="1" applyFont="1" applyFill="1" applyAlignment="1" applyProtection="1">
      <alignment horizontal="center"/>
      <protection hidden="1"/>
    </xf>
    <xf numFmtId="167" fontId="6" fillId="0" borderId="0" xfId="1" applyNumberFormat="1" applyFont="1" applyFill="1" applyAlignment="1" applyProtection="1">
      <alignment horizontal="center"/>
      <protection hidden="1"/>
    </xf>
    <xf numFmtId="167" fontId="6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/>
    <xf numFmtId="165" fontId="0" fillId="0" borderId="0" xfId="0" applyNumberFormat="1"/>
    <xf numFmtId="0" fontId="0" fillId="0" borderId="9" xfId="0" applyFill="1" applyBorder="1"/>
    <xf numFmtId="0" fontId="0" fillId="0" borderId="10" xfId="0" applyFill="1" applyBorder="1" applyAlignment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0" borderId="13" xfId="0" applyFill="1" applyBorder="1" applyAlignment="1"/>
    <xf numFmtId="0" fontId="0" fillId="0" borderId="15" xfId="0" applyFill="1" applyBorder="1"/>
    <xf numFmtId="0" fontId="0" fillId="0" borderId="16" xfId="0" applyFill="1" applyBorder="1" applyAlignment="1"/>
    <xf numFmtId="0" fontId="0" fillId="0" borderId="9" xfId="0" applyBorder="1"/>
    <xf numFmtId="0" fontId="0" fillId="0" borderId="15" xfId="0" applyBorder="1"/>
    <xf numFmtId="0" fontId="4" fillId="0" borderId="27" xfId="0" applyFont="1" applyBorder="1" applyAlignment="1"/>
    <xf numFmtId="0" fontId="9" fillId="0" borderId="1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165" fontId="9" fillId="2" borderId="19" xfId="1" applyNumberFormat="1" applyFont="1" applyFill="1" applyBorder="1" applyAlignment="1" applyProtection="1">
      <alignment horizontal="right"/>
      <protection hidden="1"/>
    </xf>
    <xf numFmtId="165" fontId="2" fillId="3" borderId="19" xfId="1" applyNumberFormat="1" applyFont="1" applyFill="1" applyBorder="1" applyAlignment="1" applyProtection="1">
      <alignment horizontal="right"/>
      <protection hidden="1"/>
    </xf>
    <xf numFmtId="165" fontId="9" fillId="4" borderId="19" xfId="1" applyNumberFormat="1" applyFont="1" applyFill="1" applyBorder="1" applyAlignment="1" applyProtection="1">
      <alignment horizontal="right"/>
      <protection hidden="1"/>
    </xf>
    <xf numFmtId="165" fontId="7" fillId="5" borderId="19" xfId="1" applyNumberFormat="1" applyFont="1" applyFill="1" applyBorder="1" applyAlignment="1" applyProtection="1">
      <alignment horizontal="right"/>
      <protection hidden="1"/>
    </xf>
    <xf numFmtId="165" fontId="7" fillId="10" borderId="20" xfId="1" applyNumberFormat="1" applyFont="1" applyFill="1" applyBorder="1" applyAlignment="1" applyProtection="1">
      <alignment horizontal="right"/>
      <protection hidden="1"/>
    </xf>
    <xf numFmtId="165" fontId="1" fillId="0" borderId="10" xfId="1" applyNumberFormat="1" applyFont="1" applyFill="1" applyBorder="1" applyAlignment="1" applyProtection="1">
      <alignment horizontal="right"/>
      <protection locked="0"/>
    </xf>
    <xf numFmtId="165" fontId="1" fillId="0" borderId="13" xfId="1" applyNumberFormat="1" applyFont="1" applyFill="1" applyBorder="1" applyAlignment="1" applyProtection="1">
      <alignment horizontal="right"/>
      <protection locked="0"/>
    </xf>
    <xf numFmtId="165" fontId="1" fillId="0" borderId="16" xfId="1" applyNumberFormat="1" applyFont="1" applyFill="1" applyBorder="1" applyAlignment="1" applyProtection="1">
      <alignment horizontal="right"/>
      <protection locked="0"/>
    </xf>
    <xf numFmtId="167" fontId="5" fillId="0" borderId="10" xfId="0" applyNumberFormat="1" applyFont="1" applyFill="1" applyBorder="1" applyAlignment="1" applyProtection="1">
      <alignment horizontal="right"/>
      <protection hidden="1"/>
    </xf>
    <xf numFmtId="167" fontId="5" fillId="0" borderId="16" xfId="0" applyNumberFormat="1" applyFont="1" applyFill="1" applyBorder="1" applyAlignment="1" applyProtection="1">
      <alignment horizontal="right"/>
      <protection hidden="1"/>
    </xf>
    <xf numFmtId="165" fontId="1" fillId="12" borderId="9" xfId="1" applyNumberFormat="1" applyFont="1" applyFill="1" applyBorder="1" applyAlignment="1" applyProtection="1">
      <alignment horizontal="right"/>
      <protection locked="0"/>
    </xf>
    <xf numFmtId="165" fontId="1" fillId="12" borderId="12" xfId="1" applyNumberFormat="1" applyFont="1" applyFill="1" applyBorder="1" applyAlignment="1" applyProtection="1">
      <alignment horizontal="right"/>
      <protection locked="0"/>
    </xf>
    <xf numFmtId="165" fontId="1" fillId="12" borderId="15" xfId="1" applyNumberFormat="1" applyFont="1" applyFill="1" applyBorder="1" applyAlignment="1" applyProtection="1">
      <alignment horizontal="right"/>
      <protection locked="0"/>
    </xf>
    <xf numFmtId="165" fontId="1" fillId="13" borderId="10" xfId="1" applyNumberFormat="1" applyFont="1" applyFill="1" applyBorder="1" applyAlignment="1" applyProtection="1">
      <alignment horizontal="right"/>
      <protection locked="0"/>
    </xf>
    <xf numFmtId="165" fontId="1" fillId="13" borderId="13" xfId="1" applyNumberFormat="1" applyFont="1" applyFill="1" applyBorder="1" applyAlignment="1" applyProtection="1">
      <alignment horizontal="right"/>
      <protection locked="0"/>
    </xf>
    <xf numFmtId="165" fontId="1" fillId="13" borderId="16" xfId="1" applyNumberFormat="1" applyFont="1" applyFill="1" applyBorder="1" applyAlignment="1" applyProtection="1">
      <alignment horizontal="right"/>
      <protection locked="0"/>
    </xf>
    <xf numFmtId="165" fontId="1" fillId="14" borderId="10" xfId="1" applyNumberFormat="1" applyFont="1" applyFill="1" applyBorder="1" applyAlignment="1" applyProtection="1">
      <alignment horizontal="right"/>
      <protection locked="0"/>
    </xf>
    <xf numFmtId="165" fontId="1" fillId="14" borderId="13" xfId="1" applyNumberFormat="1" applyFont="1" applyFill="1" applyBorder="1" applyAlignment="1" applyProtection="1">
      <alignment horizontal="right"/>
      <protection locked="0"/>
    </xf>
    <xf numFmtId="165" fontId="1" fillId="14" borderId="16" xfId="1" applyNumberFormat="1" applyFont="1" applyFill="1" applyBorder="1" applyAlignment="1" applyProtection="1">
      <alignment horizontal="right"/>
      <protection locked="0"/>
    </xf>
    <xf numFmtId="165" fontId="1" fillId="15" borderId="10" xfId="1" applyNumberFormat="1" applyFont="1" applyFill="1" applyBorder="1" applyAlignment="1" applyProtection="1">
      <alignment horizontal="right"/>
      <protection locked="0"/>
    </xf>
    <xf numFmtId="165" fontId="1" fillId="15" borderId="13" xfId="1" applyNumberFormat="1" applyFont="1" applyFill="1" applyBorder="1" applyAlignment="1" applyProtection="1">
      <alignment horizontal="right"/>
      <protection locked="0"/>
    </xf>
    <xf numFmtId="165" fontId="1" fillId="15" borderId="16" xfId="1" applyNumberFormat="1" applyFont="1" applyFill="1" applyBorder="1" applyAlignment="1" applyProtection="1">
      <alignment horizontal="right"/>
      <protection locked="0"/>
    </xf>
    <xf numFmtId="167" fontId="0" fillId="15" borderId="10" xfId="0" applyNumberFormat="1" applyFill="1" applyBorder="1" applyAlignment="1" applyProtection="1">
      <alignment horizontal="right"/>
      <protection hidden="1"/>
    </xf>
    <xf numFmtId="167" fontId="0" fillId="15" borderId="16" xfId="0" applyNumberFormat="1" applyFill="1" applyBorder="1" applyAlignment="1" applyProtection="1">
      <alignment horizontal="right"/>
      <protection hidden="1"/>
    </xf>
    <xf numFmtId="165" fontId="1" fillId="16" borderId="10" xfId="1" applyNumberFormat="1" applyFont="1" applyFill="1" applyBorder="1" applyAlignment="1" applyProtection="1">
      <alignment horizontal="right"/>
      <protection locked="0"/>
    </xf>
    <xf numFmtId="165" fontId="1" fillId="16" borderId="13" xfId="1" applyNumberFormat="1" applyFont="1" applyFill="1" applyBorder="1" applyAlignment="1" applyProtection="1">
      <alignment horizontal="right"/>
      <protection locked="0"/>
    </xf>
    <xf numFmtId="165" fontId="1" fillId="16" borderId="16" xfId="1" applyNumberFormat="1" applyFont="1" applyFill="1" applyBorder="1" applyAlignment="1" applyProtection="1">
      <alignment horizontal="right"/>
      <protection locked="0"/>
    </xf>
    <xf numFmtId="167" fontId="0" fillId="16" borderId="10" xfId="0" applyNumberFormat="1" applyFill="1" applyBorder="1" applyAlignment="1" applyProtection="1">
      <alignment horizontal="right"/>
      <protection hidden="1"/>
    </xf>
    <xf numFmtId="167" fontId="0" fillId="16" borderId="16" xfId="0" applyNumberFormat="1" applyFill="1" applyBorder="1" applyAlignment="1" applyProtection="1">
      <alignment horizontal="right"/>
      <protection hidden="1"/>
    </xf>
    <xf numFmtId="165" fontId="1" fillId="17" borderId="10" xfId="1" applyNumberFormat="1" applyFont="1" applyFill="1" applyBorder="1" applyAlignment="1" applyProtection="1">
      <alignment horizontal="right"/>
      <protection locked="0"/>
    </xf>
    <xf numFmtId="165" fontId="1" fillId="17" borderId="13" xfId="1" applyNumberFormat="1" applyFont="1" applyFill="1" applyBorder="1" applyAlignment="1" applyProtection="1">
      <alignment horizontal="right"/>
      <protection locked="0"/>
    </xf>
    <xf numFmtId="165" fontId="1" fillId="17" borderId="16" xfId="1" applyNumberFormat="1" applyFont="1" applyFill="1" applyBorder="1" applyAlignment="1" applyProtection="1">
      <alignment horizontal="right"/>
      <protection locked="0"/>
    </xf>
    <xf numFmtId="165" fontId="1" fillId="18" borderId="10" xfId="1" applyNumberFormat="1" applyFont="1" applyFill="1" applyBorder="1" applyAlignment="1" applyProtection="1">
      <alignment horizontal="right"/>
      <protection locked="0"/>
    </xf>
    <xf numFmtId="165" fontId="1" fillId="18" borderId="13" xfId="1" applyNumberFormat="1" applyFont="1" applyFill="1" applyBorder="1" applyAlignment="1" applyProtection="1">
      <alignment horizontal="right"/>
      <protection locked="0"/>
    </xf>
    <xf numFmtId="165" fontId="1" fillId="18" borderId="16" xfId="1" applyNumberFormat="1" applyFont="1" applyFill="1" applyBorder="1" applyAlignment="1" applyProtection="1">
      <alignment horizontal="right"/>
      <protection locked="0"/>
    </xf>
    <xf numFmtId="167" fontId="0" fillId="18" borderId="10" xfId="0" applyNumberFormat="1" applyFill="1" applyBorder="1" applyAlignment="1" applyProtection="1">
      <alignment horizontal="right"/>
      <protection hidden="1"/>
    </xf>
    <xf numFmtId="167" fontId="0" fillId="18" borderId="16" xfId="0" applyNumberFormat="1" applyFill="1" applyBorder="1" applyAlignment="1" applyProtection="1">
      <alignment horizontal="right"/>
      <protection hidden="1"/>
    </xf>
    <xf numFmtId="167" fontId="0" fillId="17" borderId="10" xfId="0" applyNumberFormat="1" applyFill="1" applyBorder="1" applyAlignment="1" applyProtection="1">
      <alignment horizontal="right"/>
      <protection hidden="1"/>
    </xf>
    <xf numFmtId="167" fontId="0" fillId="17" borderId="16" xfId="0" applyNumberFormat="1" applyFill="1" applyBorder="1" applyAlignment="1" applyProtection="1">
      <alignment horizontal="right"/>
      <protection hidden="1"/>
    </xf>
    <xf numFmtId="165" fontId="1" fillId="19" borderId="10" xfId="1" applyNumberFormat="1" applyFont="1" applyFill="1" applyBorder="1" applyAlignment="1" applyProtection="1">
      <alignment horizontal="right"/>
      <protection locked="0"/>
    </xf>
    <xf numFmtId="165" fontId="1" fillId="19" borderId="13" xfId="1" applyNumberFormat="1" applyFont="1" applyFill="1" applyBorder="1" applyAlignment="1" applyProtection="1">
      <alignment horizontal="right"/>
      <protection locked="0"/>
    </xf>
    <xf numFmtId="165" fontId="1" fillId="19" borderId="16" xfId="1" applyNumberFormat="1" applyFont="1" applyFill="1" applyBorder="1" applyAlignment="1" applyProtection="1">
      <alignment horizontal="right"/>
      <protection locked="0"/>
    </xf>
    <xf numFmtId="167" fontId="0" fillId="19" borderId="10" xfId="0" applyNumberFormat="1" applyFill="1" applyBorder="1" applyAlignment="1" applyProtection="1">
      <alignment horizontal="right"/>
      <protection hidden="1"/>
    </xf>
    <xf numFmtId="167" fontId="0" fillId="19" borderId="16" xfId="0" applyNumberFormat="1" applyFill="1" applyBorder="1" applyAlignment="1" applyProtection="1">
      <alignment horizontal="right"/>
      <protection hidden="1"/>
    </xf>
    <xf numFmtId="165" fontId="1" fillId="20" borderId="10" xfId="1" applyNumberFormat="1" applyFont="1" applyFill="1" applyBorder="1" applyAlignment="1" applyProtection="1">
      <alignment horizontal="right"/>
      <protection locked="0"/>
    </xf>
    <xf numFmtId="165" fontId="1" fillId="20" borderId="13" xfId="1" applyNumberFormat="1" applyFont="1" applyFill="1" applyBorder="1" applyAlignment="1" applyProtection="1">
      <alignment horizontal="right"/>
      <protection locked="0"/>
    </xf>
    <xf numFmtId="165" fontId="1" fillId="20" borderId="16" xfId="1" applyNumberFormat="1" applyFont="1" applyFill="1" applyBorder="1" applyAlignment="1" applyProtection="1">
      <alignment horizontal="right"/>
      <protection locked="0"/>
    </xf>
    <xf numFmtId="167" fontId="0" fillId="20" borderId="10" xfId="0" applyNumberFormat="1" applyFill="1" applyBorder="1" applyAlignment="1" applyProtection="1">
      <alignment horizontal="right"/>
      <protection hidden="1"/>
    </xf>
    <xf numFmtId="167" fontId="0" fillId="20" borderId="16" xfId="0" applyNumberFormat="1" applyFill="1" applyBorder="1" applyAlignment="1" applyProtection="1">
      <alignment horizontal="right"/>
      <protection hidden="1"/>
    </xf>
    <xf numFmtId="165" fontId="1" fillId="21" borderId="11" xfId="1" applyNumberFormat="1" applyFont="1" applyFill="1" applyBorder="1" applyAlignment="1" applyProtection="1">
      <alignment horizontal="right"/>
      <protection locked="0"/>
    </xf>
    <xf numFmtId="165" fontId="1" fillId="21" borderId="14" xfId="1" applyNumberFormat="1" applyFont="1" applyFill="1" applyBorder="1" applyAlignment="1" applyProtection="1">
      <alignment horizontal="right"/>
      <protection locked="0"/>
    </xf>
    <xf numFmtId="165" fontId="1" fillId="21" borderId="17" xfId="1" applyNumberFormat="1" applyFont="1" applyFill="1" applyBorder="1" applyAlignment="1" applyProtection="1">
      <alignment horizontal="right"/>
      <protection locked="0"/>
    </xf>
    <xf numFmtId="167" fontId="0" fillId="21" borderId="11" xfId="0" applyNumberFormat="1" applyFill="1" applyBorder="1" applyAlignment="1" applyProtection="1">
      <alignment horizontal="right"/>
      <protection hidden="1"/>
    </xf>
    <xf numFmtId="167" fontId="0" fillId="21" borderId="17" xfId="0" applyNumberFormat="1" applyFill="1" applyBorder="1" applyAlignment="1" applyProtection="1">
      <alignment horizontal="right"/>
      <protection hidden="1"/>
    </xf>
    <xf numFmtId="0" fontId="2" fillId="22" borderId="6" xfId="0" applyFont="1" applyFill="1" applyBorder="1" applyAlignment="1"/>
    <xf numFmtId="0" fontId="2" fillId="22" borderId="18" xfId="0" applyFont="1" applyFill="1" applyBorder="1" applyAlignment="1"/>
    <xf numFmtId="0" fontId="2" fillId="22" borderId="20" xfId="0" applyFont="1" applyFill="1" applyBorder="1" applyAlignment="1">
      <alignment horizontal="center" wrapText="1"/>
    </xf>
    <xf numFmtId="0" fontId="2" fillId="22" borderId="7" xfId="0" applyFont="1" applyFill="1" applyBorder="1" applyAlignment="1">
      <alignment horizontal="center" wrapText="1"/>
    </xf>
    <xf numFmtId="165" fontId="2" fillId="22" borderId="7" xfId="1" applyNumberFormat="1" applyFont="1" applyFill="1" applyBorder="1" applyAlignment="1" applyProtection="1">
      <alignment horizontal="right"/>
      <protection hidden="1"/>
    </xf>
    <xf numFmtId="165" fontId="2" fillId="22" borderId="5" xfId="1" applyNumberFormat="1" applyFont="1" applyFill="1" applyBorder="1" applyAlignment="1" applyProtection="1">
      <protection hidden="1"/>
    </xf>
    <xf numFmtId="165" fontId="1" fillId="23" borderId="11" xfId="1" applyNumberFormat="1" applyFont="1" applyFill="1" applyBorder="1"/>
    <xf numFmtId="165" fontId="1" fillId="23" borderId="14" xfId="1" applyNumberFormat="1" applyFont="1" applyFill="1" applyBorder="1"/>
    <xf numFmtId="165" fontId="1" fillId="23" borderId="17" xfId="1" applyNumberFormat="1" applyFont="1" applyFill="1" applyBorder="1"/>
    <xf numFmtId="165" fontId="1" fillId="23" borderId="11" xfId="1" applyNumberFormat="1" applyFont="1" applyFill="1" applyBorder="1" applyAlignment="1">
      <alignment horizontal="center"/>
    </xf>
    <xf numFmtId="165" fontId="1" fillId="23" borderId="17" xfId="1" applyNumberFormat="1" applyFont="1" applyFill="1" applyBorder="1" applyAlignment="1">
      <alignment horizontal="center"/>
    </xf>
    <xf numFmtId="165" fontId="1" fillId="23" borderId="21" xfId="1" applyNumberFormat="1" applyFont="1" applyFill="1" applyBorder="1" applyAlignment="1" applyProtection="1">
      <alignment horizontal="right"/>
      <protection hidden="1"/>
    </xf>
    <xf numFmtId="165" fontId="1" fillId="23" borderId="22" xfId="1" applyNumberFormat="1" applyFont="1" applyFill="1" applyBorder="1" applyAlignment="1" applyProtection="1">
      <alignment horizontal="right"/>
      <protection hidden="1"/>
    </xf>
    <xf numFmtId="165" fontId="1" fillId="23" borderId="25" xfId="1" applyNumberFormat="1" applyFont="1" applyFill="1" applyBorder="1" applyAlignment="1" applyProtection="1">
      <alignment horizontal="right"/>
      <protection hidden="1"/>
    </xf>
    <xf numFmtId="165" fontId="0" fillId="23" borderId="23" xfId="0" applyNumberFormat="1" applyFill="1" applyBorder="1" applyAlignment="1" applyProtection="1">
      <alignment horizontal="right"/>
      <protection hidden="1"/>
    </xf>
    <xf numFmtId="165" fontId="0" fillId="23" borderId="24" xfId="0" applyNumberFormat="1" applyFill="1" applyBorder="1" applyAlignment="1" applyProtection="1">
      <alignment horizontal="right"/>
      <protection hidden="1"/>
    </xf>
    <xf numFmtId="165" fontId="8" fillId="6" borderId="19" xfId="1" applyNumberFormat="1" applyFont="1" applyFill="1" applyBorder="1" applyAlignment="1" applyProtection="1">
      <alignment horizontal="right"/>
      <protection hidden="1"/>
    </xf>
    <xf numFmtId="0" fontId="11" fillId="0" borderId="0" xfId="0" applyFont="1"/>
    <xf numFmtId="165" fontId="8" fillId="0" borderId="0" xfId="0" applyNumberFormat="1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0" fontId="12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169" fontId="13" fillId="0" borderId="0" xfId="1" applyNumberFormat="1" applyFont="1" applyFill="1" applyAlignment="1" applyProtection="1">
      <protection hidden="1"/>
    </xf>
    <xf numFmtId="166" fontId="13" fillId="0" borderId="0" xfId="1" applyNumberFormat="1" applyFont="1" applyFill="1" applyAlignment="1" applyProtection="1">
      <protection hidden="1"/>
    </xf>
    <xf numFmtId="0" fontId="13" fillId="0" borderId="0" xfId="0" applyFont="1" applyFill="1" applyProtection="1">
      <protection hidden="1"/>
    </xf>
    <xf numFmtId="167" fontId="13" fillId="0" borderId="0" xfId="0" applyNumberFormat="1" applyFont="1" applyFill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165" fontId="14" fillId="0" borderId="0" xfId="1" applyNumberFormat="1" applyFont="1" applyFill="1" applyAlignment="1" applyProtection="1">
      <alignment horizontal="center"/>
      <protection hidden="1"/>
    </xf>
    <xf numFmtId="165" fontId="14" fillId="0" borderId="0" xfId="1" applyNumberFormat="1" applyFont="1" applyFill="1" applyAlignment="1" applyProtection="1">
      <alignment horizontal="right"/>
      <protection hidden="1"/>
    </xf>
    <xf numFmtId="168" fontId="12" fillId="0" borderId="0" xfId="1" applyNumberFormat="1" applyFont="1" applyFill="1" applyAlignment="1" applyProtection="1">
      <protection hidden="1"/>
    </xf>
    <xf numFmtId="167" fontId="14" fillId="0" borderId="8" xfId="1" applyNumberFormat="1" applyFont="1" applyFill="1" applyBorder="1" applyAlignment="1" applyProtection="1">
      <alignment horizontal="right"/>
      <protection hidden="1"/>
    </xf>
    <xf numFmtId="167" fontId="14" fillId="0" borderId="0" xfId="1" applyNumberFormat="1" applyFont="1" applyFill="1" applyBorder="1" applyAlignment="1" applyProtection="1">
      <alignment horizontal="right"/>
      <protection hidden="1"/>
    </xf>
    <xf numFmtId="165" fontId="12" fillId="0" borderId="0" xfId="0" applyNumberFormat="1" applyFont="1" applyFill="1" applyProtection="1">
      <protection hidden="1"/>
    </xf>
    <xf numFmtId="167" fontId="14" fillId="0" borderId="8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protection hidden="1"/>
    </xf>
    <xf numFmtId="0" fontId="12" fillId="0" borderId="0" xfId="0" applyFont="1" applyFill="1" applyAlignment="1" applyProtection="1">
      <protection hidden="1"/>
    </xf>
    <xf numFmtId="167" fontId="14" fillId="0" borderId="0" xfId="1" applyNumberFormat="1" applyFont="1" applyFill="1" applyAlignment="1" applyProtection="1">
      <alignment horizontal="center"/>
      <protection hidden="1"/>
    </xf>
    <xf numFmtId="167" fontId="14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right"/>
      <protection hidden="1"/>
    </xf>
    <xf numFmtId="167" fontId="14" fillId="0" borderId="0" xfId="1" applyNumberFormat="1" applyFont="1" applyFill="1" applyAlignment="1" applyProtection="1">
      <alignment horizontal="right"/>
      <protection hidden="1"/>
    </xf>
    <xf numFmtId="167" fontId="12" fillId="0" borderId="8" xfId="1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169" fontId="3" fillId="23" borderId="10" xfId="0" applyNumberFormat="1" applyFont="1" applyFill="1" applyBorder="1" applyAlignment="1" applyProtection="1">
      <protection hidden="1"/>
    </xf>
    <xf numFmtId="165" fontId="5" fillId="12" borderId="9" xfId="1" applyNumberFormat="1" applyFont="1" applyFill="1" applyBorder="1" applyAlignment="1" applyProtection="1">
      <alignment horizontal="right"/>
      <protection hidden="1"/>
    </xf>
    <xf numFmtId="165" fontId="0" fillId="13" borderId="10" xfId="1" applyNumberFormat="1" applyFont="1" applyFill="1" applyBorder="1" applyAlignment="1" applyProtection="1">
      <alignment horizontal="right"/>
      <protection hidden="1"/>
    </xf>
    <xf numFmtId="165" fontId="0" fillId="14" borderId="10" xfId="1" applyNumberFormat="1" applyFont="1" applyFill="1" applyBorder="1" applyAlignment="1" applyProtection="1">
      <alignment horizontal="right"/>
      <protection hidden="1"/>
    </xf>
    <xf numFmtId="165" fontId="5" fillId="12" borderId="15" xfId="1" applyNumberFormat="1" applyFont="1" applyFill="1" applyBorder="1" applyAlignment="1" applyProtection="1">
      <alignment horizontal="right"/>
      <protection hidden="1"/>
    </xf>
    <xf numFmtId="165" fontId="0" fillId="13" borderId="16" xfId="1" applyNumberFormat="1" applyFont="1" applyFill="1" applyBorder="1" applyAlignment="1" applyProtection="1">
      <alignment horizontal="right"/>
      <protection hidden="1"/>
    </xf>
    <xf numFmtId="165" fontId="0" fillId="14" borderId="16" xfId="1" applyNumberFormat="1" applyFont="1" applyFill="1" applyBorder="1" applyAlignment="1" applyProtection="1">
      <alignment horizontal="right"/>
      <protection hidden="1"/>
    </xf>
    <xf numFmtId="165" fontId="8" fillId="7" borderId="19" xfId="1" applyNumberFormat="1" applyFont="1" applyFill="1" applyBorder="1" applyAlignment="1" applyProtection="1">
      <alignment horizontal="right"/>
      <protection hidden="1"/>
    </xf>
    <xf numFmtId="165" fontId="8" fillId="8" borderId="19" xfId="1" applyNumberFormat="1" applyFont="1" applyFill="1" applyBorder="1" applyAlignment="1" applyProtection="1">
      <alignment horizontal="right"/>
      <protection hidden="1"/>
    </xf>
    <xf numFmtId="165" fontId="7" fillId="0" borderId="19" xfId="1" applyNumberFormat="1" applyFont="1" applyFill="1" applyBorder="1" applyAlignment="1" applyProtection="1">
      <alignment horizontal="right"/>
      <protection hidden="1"/>
    </xf>
    <xf numFmtId="165" fontId="7" fillId="9" borderId="19" xfId="1" applyNumberFormat="1" applyFont="1" applyFill="1" applyBorder="1" applyAlignment="1" applyProtection="1">
      <alignment horizontal="right"/>
      <protection hidden="1"/>
    </xf>
    <xf numFmtId="165" fontId="8" fillId="11" borderId="19" xfId="1" applyNumberFormat="1" applyFont="1" applyFill="1" applyBorder="1" applyAlignment="1" applyProtection="1">
      <alignment horizontal="right"/>
      <protection hidden="1"/>
    </xf>
    <xf numFmtId="0" fontId="0" fillId="0" borderId="13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2" fillId="22" borderId="19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10" fillId="0" borderId="26" xfId="0" applyNumberFormat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  <protection hidden="1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2" fillId="22" borderId="4" xfId="0" applyFont="1" applyFill="1" applyBorder="1" applyAlignment="1">
      <alignment horizontal="right"/>
    </xf>
    <xf numFmtId="0" fontId="2" fillId="22" borderId="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1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EDEDE"/>
      <color rgb="FF808080"/>
      <color rgb="FFCFEDBD"/>
      <color rgb="FFFDF8CB"/>
      <color rgb="FFABE5FF"/>
      <color rgb="FFEDD7EE"/>
      <color rgb="FFF7BBBE"/>
      <color rgb="FFDDCDE5"/>
      <color rgb="FFFFE1F4"/>
      <color rgb="FFFCE2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</xdr:row>
      <xdr:rowOff>27622</xdr:rowOff>
    </xdr:from>
    <xdr:to>
      <xdr:col>5</xdr:col>
      <xdr:colOff>597961</xdr:colOff>
      <xdr:row>1</xdr:row>
      <xdr:rowOff>402022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523" t="30529" r="17338" b="24021"/>
        <a:stretch/>
      </xdr:blipFill>
      <xdr:spPr>
        <a:xfrm>
          <a:off x="4739640" y="408622"/>
          <a:ext cx="552241" cy="37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</xdr:colOff>
      <xdr:row>1</xdr:row>
      <xdr:rowOff>27622</xdr:rowOff>
    </xdr:from>
    <xdr:to>
      <xdr:col>6</xdr:col>
      <xdr:colOff>600765</xdr:colOff>
      <xdr:row>1</xdr:row>
      <xdr:rowOff>402022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54" t="18292" r="1653" b="18293"/>
        <a:stretch/>
      </xdr:blipFill>
      <xdr:spPr>
        <a:xfrm>
          <a:off x="5328285" y="408622"/>
          <a:ext cx="576000" cy="37440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</xdr:colOff>
      <xdr:row>1</xdr:row>
      <xdr:rowOff>101602</xdr:rowOff>
    </xdr:from>
    <xdr:to>
      <xdr:col>7</xdr:col>
      <xdr:colOff>600765</xdr:colOff>
      <xdr:row>1</xdr:row>
      <xdr:rowOff>312802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37885" y="482602"/>
          <a:ext cx="576000" cy="21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121920</xdr:colOff>
      <xdr:row>1</xdr:row>
      <xdr:rowOff>27622</xdr:rowOff>
    </xdr:from>
    <xdr:to>
      <xdr:col>8</xdr:col>
      <xdr:colOff>489516</xdr:colOff>
      <xdr:row>1</xdr:row>
      <xdr:rowOff>402022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7820" r="18125"/>
        <a:stretch/>
      </xdr:blipFill>
      <xdr:spPr>
        <a:xfrm>
          <a:off x="6644640" y="408622"/>
          <a:ext cx="367596" cy="3744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</xdr:colOff>
      <xdr:row>1</xdr:row>
      <xdr:rowOff>115071</xdr:rowOff>
    </xdr:from>
    <xdr:to>
      <xdr:col>10</xdr:col>
      <xdr:colOff>593145</xdr:colOff>
      <xdr:row>1</xdr:row>
      <xdr:rowOff>299333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32144" b="33858"/>
        <a:stretch/>
      </xdr:blipFill>
      <xdr:spPr>
        <a:xfrm>
          <a:off x="7759065" y="496071"/>
          <a:ext cx="576000" cy="184262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</xdr:row>
      <xdr:rowOff>54460</xdr:rowOff>
    </xdr:from>
    <xdr:to>
      <xdr:col>11</xdr:col>
      <xdr:colOff>595050</xdr:colOff>
      <xdr:row>1</xdr:row>
      <xdr:rowOff>314224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1157" t="17646" r="11493" b="30727"/>
        <a:stretch/>
      </xdr:blipFill>
      <xdr:spPr>
        <a:xfrm>
          <a:off x="8370570" y="435460"/>
          <a:ext cx="576000" cy="259764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</xdr:colOff>
      <xdr:row>1</xdr:row>
      <xdr:rowOff>27622</xdr:rowOff>
    </xdr:from>
    <xdr:to>
      <xdr:col>13</xdr:col>
      <xdr:colOff>490605</xdr:colOff>
      <xdr:row>1</xdr:row>
      <xdr:rowOff>402022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86925" y="408622"/>
          <a:ext cx="374400" cy="374400"/>
        </a:xfrm>
        <a:prstGeom prst="rect">
          <a:avLst/>
        </a:prstGeom>
      </xdr:spPr>
    </xdr:pic>
    <xdr:clientData/>
  </xdr:twoCellAnchor>
  <xdr:twoCellAnchor editAs="oneCell">
    <xdr:from>
      <xdr:col>14</xdr:col>
      <xdr:colOff>116205</xdr:colOff>
      <xdr:row>1</xdr:row>
      <xdr:rowOff>27622</xdr:rowOff>
    </xdr:from>
    <xdr:to>
      <xdr:col>14</xdr:col>
      <xdr:colOff>493006</xdr:colOff>
      <xdr:row>1</xdr:row>
      <xdr:rowOff>402022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296525" y="408622"/>
          <a:ext cx="376801" cy="37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38100</xdr:colOff>
      <xdr:row>1</xdr:row>
      <xdr:rowOff>27622</xdr:rowOff>
    </xdr:from>
    <xdr:to>
      <xdr:col>15</xdr:col>
      <xdr:colOff>586086</xdr:colOff>
      <xdr:row>1</xdr:row>
      <xdr:rowOff>402022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020" y="408622"/>
          <a:ext cx="547986" cy="3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121920</xdr:colOff>
      <xdr:row>1</xdr:row>
      <xdr:rowOff>38100</xdr:rowOff>
    </xdr:from>
    <xdr:to>
      <xdr:col>9</xdr:col>
      <xdr:colOff>510720</xdr:colOff>
      <xdr:row>1</xdr:row>
      <xdr:rowOff>404555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240" y="419100"/>
          <a:ext cx="388800" cy="366455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</xdr:colOff>
      <xdr:row>1</xdr:row>
      <xdr:rowOff>91440</xdr:rowOff>
    </xdr:from>
    <xdr:to>
      <xdr:col>12</xdr:col>
      <xdr:colOff>606480</xdr:colOff>
      <xdr:row>1</xdr:row>
      <xdr:rowOff>304551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91600" y="472440"/>
          <a:ext cx="576000" cy="213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5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sqref="A1:Q1"/>
    </sheetView>
  </sheetViews>
  <sheetFormatPr defaultRowHeight="14.4" x14ac:dyDescent="0.3"/>
  <cols>
    <col min="1" max="1" width="3.33203125" customWidth="1"/>
    <col min="2" max="2" width="34.33203125" bestFit="1" customWidth="1"/>
    <col min="3" max="3" width="12.44140625" bestFit="1" customWidth="1"/>
    <col min="4" max="4" width="5.88671875" customWidth="1"/>
    <col min="5" max="5" width="12.44140625" bestFit="1" customWidth="1"/>
    <col min="6" max="14" width="8.88671875" customWidth="1"/>
    <col min="18" max="19" width="8.88671875" customWidth="1"/>
  </cols>
  <sheetData>
    <row r="1" spans="1:18" ht="30" thickTop="1" thickBot="1" x14ac:dyDescent="0.6">
      <c r="A1" s="149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1"/>
      <c r="R1" s="21"/>
    </row>
    <row r="2" spans="1:18" ht="33" customHeight="1" thickTop="1" thickBot="1" x14ac:dyDescent="0.35">
      <c r="A2" s="82" t="s">
        <v>0</v>
      </c>
      <c r="B2" s="83"/>
      <c r="C2" s="147" t="s">
        <v>32</v>
      </c>
      <c r="D2" s="147"/>
      <c r="E2" s="84" t="s">
        <v>103</v>
      </c>
      <c r="F2" s="22"/>
      <c r="G2" s="23"/>
      <c r="H2" s="24"/>
      <c r="I2" s="24"/>
      <c r="J2" s="25"/>
      <c r="K2" s="26"/>
      <c r="L2" s="26"/>
      <c r="M2" s="26"/>
      <c r="N2" s="25"/>
      <c r="O2" s="25"/>
      <c r="P2" s="27"/>
      <c r="Q2" s="85" t="s">
        <v>33</v>
      </c>
    </row>
    <row r="3" spans="1:18" ht="15" thickTop="1" x14ac:dyDescent="0.3">
      <c r="A3" s="11">
        <v>1</v>
      </c>
      <c r="B3" s="12" t="s">
        <v>1</v>
      </c>
      <c r="C3" s="146" t="s">
        <v>23</v>
      </c>
      <c r="D3" s="146"/>
      <c r="E3" s="88">
        <v>1084</v>
      </c>
      <c r="F3" s="38"/>
      <c r="G3" s="41"/>
      <c r="H3" s="44"/>
      <c r="I3" s="47"/>
      <c r="J3" s="52"/>
      <c r="K3" s="57"/>
      <c r="L3" s="60"/>
      <c r="M3" s="33"/>
      <c r="N3" s="67"/>
      <c r="O3" s="72"/>
      <c r="P3" s="77"/>
      <c r="Q3" s="93" t="str">
        <f>IF(COUNTBLANK(F3:P3)=11," ",SUM(F3:P3))</f>
        <v xml:space="preserve"> </v>
      </c>
      <c r="R3" s="99" t="str">
        <f t="shared" ref="R3:R34" si="0">IF(Q3=" "," ",IF(Q3&gt;E3,"Fout den entrada di dato. Total voto valido &gt; Total votador"," "))</f>
        <v xml:space="preserve"> </v>
      </c>
    </row>
    <row r="4" spans="1:18" x14ac:dyDescent="0.3">
      <c r="A4" s="13">
        <v>2</v>
      </c>
      <c r="B4" s="14" t="s">
        <v>70</v>
      </c>
      <c r="C4" s="148" t="s">
        <v>23</v>
      </c>
      <c r="D4" s="148"/>
      <c r="E4" s="89">
        <v>958</v>
      </c>
      <c r="F4" s="39"/>
      <c r="G4" s="42"/>
      <c r="H4" s="45"/>
      <c r="I4" s="48"/>
      <c r="J4" s="53"/>
      <c r="K4" s="58"/>
      <c r="L4" s="61"/>
      <c r="M4" s="34"/>
      <c r="N4" s="68"/>
      <c r="O4" s="73"/>
      <c r="P4" s="78"/>
      <c r="Q4" s="94" t="str">
        <f>IF(COUNTBLANK(F4:P4)=11," ",SUM(F4:P4))</f>
        <v xml:space="preserve"> </v>
      </c>
      <c r="R4" s="99" t="str">
        <f t="shared" si="0"/>
        <v xml:space="preserve"> </v>
      </c>
    </row>
    <row r="5" spans="1:18" x14ac:dyDescent="0.3">
      <c r="A5" s="15">
        <v>3</v>
      </c>
      <c r="B5" s="16" t="s">
        <v>71</v>
      </c>
      <c r="C5" s="144" t="s">
        <v>23</v>
      </c>
      <c r="D5" s="144"/>
      <c r="E5" s="89">
        <v>904</v>
      </c>
      <c r="F5" s="39"/>
      <c r="G5" s="42"/>
      <c r="H5" s="45"/>
      <c r="I5" s="48"/>
      <c r="J5" s="53"/>
      <c r="K5" s="58"/>
      <c r="L5" s="61"/>
      <c r="M5" s="34"/>
      <c r="N5" s="68"/>
      <c r="O5" s="73"/>
      <c r="P5" s="78"/>
      <c r="Q5" s="94" t="str">
        <f t="shared" ref="Q5:Q14" si="1">IF(COUNTBLANK(F5:P5)=11," ",SUM(F5:P5))</f>
        <v xml:space="preserve"> </v>
      </c>
      <c r="R5" s="99" t="str">
        <f t="shared" si="0"/>
        <v xml:space="preserve"> </v>
      </c>
    </row>
    <row r="6" spans="1:18" x14ac:dyDescent="0.3">
      <c r="A6" s="13">
        <v>4</v>
      </c>
      <c r="B6" s="16" t="s">
        <v>72</v>
      </c>
      <c r="C6" s="144" t="s">
        <v>23</v>
      </c>
      <c r="D6" s="144"/>
      <c r="E6" s="89">
        <v>1013</v>
      </c>
      <c r="F6" s="39"/>
      <c r="G6" s="42"/>
      <c r="H6" s="45"/>
      <c r="I6" s="48"/>
      <c r="J6" s="53"/>
      <c r="K6" s="58"/>
      <c r="L6" s="61"/>
      <c r="M6" s="34"/>
      <c r="N6" s="68"/>
      <c r="O6" s="73"/>
      <c r="P6" s="78"/>
      <c r="Q6" s="94" t="str">
        <f t="shared" si="1"/>
        <v xml:space="preserve"> </v>
      </c>
      <c r="R6" s="99" t="str">
        <f t="shared" si="0"/>
        <v xml:space="preserve"> </v>
      </c>
    </row>
    <row r="7" spans="1:18" x14ac:dyDescent="0.3">
      <c r="A7" s="15">
        <v>5</v>
      </c>
      <c r="B7" s="16" t="s">
        <v>117</v>
      </c>
      <c r="C7" s="144" t="s">
        <v>23</v>
      </c>
      <c r="D7" s="144"/>
      <c r="E7" s="89">
        <v>1034</v>
      </c>
      <c r="F7" s="39"/>
      <c r="G7" s="42"/>
      <c r="H7" s="45"/>
      <c r="I7" s="48"/>
      <c r="J7" s="53"/>
      <c r="K7" s="58"/>
      <c r="L7" s="61"/>
      <c r="M7" s="34"/>
      <c r="N7" s="68"/>
      <c r="O7" s="73"/>
      <c r="P7" s="78"/>
      <c r="Q7" s="94" t="str">
        <f t="shared" si="1"/>
        <v xml:space="preserve"> </v>
      </c>
      <c r="R7" s="99" t="str">
        <f t="shared" si="0"/>
        <v xml:space="preserve"> </v>
      </c>
    </row>
    <row r="8" spans="1:18" x14ac:dyDescent="0.3">
      <c r="A8" s="13">
        <v>6</v>
      </c>
      <c r="B8" s="16" t="s">
        <v>118</v>
      </c>
      <c r="C8" s="144" t="s">
        <v>23</v>
      </c>
      <c r="D8" s="144"/>
      <c r="E8" s="89">
        <v>1014</v>
      </c>
      <c r="F8" s="39"/>
      <c r="G8" s="42"/>
      <c r="H8" s="45"/>
      <c r="I8" s="48"/>
      <c r="J8" s="53"/>
      <c r="K8" s="58"/>
      <c r="L8" s="61"/>
      <c r="M8" s="34"/>
      <c r="N8" s="68"/>
      <c r="O8" s="73"/>
      <c r="P8" s="78"/>
      <c r="Q8" s="94" t="str">
        <f t="shared" si="1"/>
        <v xml:space="preserve"> </v>
      </c>
      <c r="R8" s="99" t="str">
        <f t="shared" si="0"/>
        <v xml:space="preserve"> </v>
      </c>
    </row>
    <row r="9" spans="1:18" x14ac:dyDescent="0.3">
      <c r="A9" s="15">
        <v>7</v>
      </c>
      <c r="B9" s="16" t="s">
        <v>2</v>
      </c>
      <c r="C9" s="144" t="s">
        <v>23</v>
      </c>
      <c r="D9" s="144"/>
      <c r="E9" s="89">
        <v>1064</v>
      </c>
      <c r="F9" s="39"/>
      <c r="G9" s="42"/>
      <c r="H9" s="45"/>
      <c r="I9" s="48"/>
      <c r="J9" s="53"/>
      <c r="K9" s="58"/>
      <c r="L9" s="61"/>
      <c r="M9" s="34"/>
      <c r="N9" s="68"/>
      <c r="O9" s="73"/>
      <c r="P9" s="78"/>
      <c r="Q9" s="94" t="str">
        <f t="shared" si="1"/>
        <v xml:space="preserve"> </v>
      </c>
      <c r="R9" s="99" t="str">
        <f t="shared" si="0"/>
        <v xml:space="preserve"> </v>
      </c>
    </row>
    <row r="10" spans="1:18" x14ac:dyDescent="0.3">
      <c r="A10" s="13">
        <v>8</v>
      </c>
      <c r="B10" s="16" t="s">
        <v>104</v>
      </c>
      <c r="C10" s="144" t="s">
        <v>23</v>
      </c>
      <c r="D10" s="144"/>
      <c r="E10" s="89">
        <v>1196</v>
      </c>
      <c r="F10" s="39"/>
      <c r="G10" s="42"/>
      <c r="H10" s="45"/>
      <c r="I10" s="48"/>
      <c r="J10" s="53"/>
      <c r="K10" s="58"/>
      <c r="L10" s="61"/>
      <c r="M10" s="34"/>
      <c r="N10" s="68"/>
      <c r="O10" s="73"/>
      <c r="P10" s="78"/>
      <c r="Q10" s="94" t="str">
        <f t="shared" si="1"/>
        <v xml:space="preserve"> </v>
      </c>
      <c r="R10" s="99" t="str">
        <f t="shared" si="0"/>
        <v xml:space="preserve"> </v>
      </c>
    </row>
    <row r="11" spans="1:18" x14ac:dyDescent="0.3">
      <c r="A11" s="15">
        <v>9</v>
      </c>
      <c r="B11" s="16" t="s">
        <v>3</v>
      </c>
      <c r="C11" s="144" t="s">
        <v>23</v>
      </c>
      <c r="D11" s="144"/>
      <c r="E11" s="89">
        <v>990</v>
      </c>
      <c r="F11" s="39"/>
      <c r="G11" s="42"/>
      <c r="H11" s="45"/>
      <c r="I11" s="48"/>
      <c r="J11" s="53"/>
      <c r="K11" s="58"/>
      <c r="L11" s="61"/>
      <c r="M11" s="34"/>
      <c r="N11" s="68"/>
      <c r="O11" s="73"/>
      <c r="P11" s="78"/>
      <c r="Q11" s="94" t="str">
        <f t="shared" si="1"/>
        <v xml:space="preserve"> </v>
      </c>
      <c r="R11" s="99" t="str">
        <f t="shared" si="0"/>
        <v xml:space="preserve"> </v>
      </c>
    </row>
    <row r="12" spans="1:18" x14ac:dyDescent="0.3">
      <c r="A12" s="13">
        <v>10</v>
      </c>
      <c r="B12" s="16" t="s">
        <v>73</v>
      </c>
      <c r="C12" s="144" t="s">
        <v>23</v>
      </c>
      <c r="D12" s="144"/>
      <c r="E12" s="89">
        <v>1108</v>
      </c>
      <c r="F12" s="39"/>
      <c r="G12" s="42"/>
      <c r="H12" s="45"/>
      <c r="I12" s="48"/>
      <c r="J12" s="53"/>
      <c r="K12" s="58"/>
      <c r="L12" s="61"/>
      <c r="M12" s="34"/>
      <c r="N12" s="68"/>
      <c r="O12" s="73"/>
      <c r="P12" s="78"/>
      <c r="Q12" s="94" t="str">
        <f t="shared" si="1"/>
        <v xml:space="preserve"> </v>
      </c>
      <c r="R12" s="99" t="str">
        <f t="shared" si="0"/>
        <v xml:space="preserve"> </v>
      </c>
    </row>
    <row r="13" spans="1:18" x14ac:dyDescent="0.3">
      <c r="A13" s="15">
        <v>11</v>
      </c>
      <c r="B13" s="16" t="s">
        <v>74</v>
      </c>
      <c r="C13" s="144" t="s">
        <v>23</v>
      </c>
      <c r="D13" s="144"/>
      <c r="E13" s="89">
        <v>940</v>
      </c>
      <c r="F13" s="39"/>
      <c r="G13" s="42"/>
      <c r="H13" s="45"/>
      <c r="I13" s="48"/>
      <c r="J13" s="53"/>
      <c r="K13" s="58"/>
      <c r="L13" s="61"/>
      <c r="M13" s="34"/>
      <c r="N13" s="68"/>
      <c r="O13" s="73"/>
      <c r="P13" s="78"/>
      <c r="Q13" s="94" t="str">
        <f t="shared" si="1"/>
        <v xml:space="preserve"> </v>
      </c>
      <c r="R13" s="99" t="str">
        <f t="shared" si="0"/>
        <v xml:space="preserve"> </v>
      </c>
    </row>
    <row r="14" spans="1:18" x14ac:dyDescent="0.3">
      <c r="A14" s="13">
        <v>12</v>
      </c>
      <c r="B14" s="16" t="s">
        <v>75</v>
      </c>
      <c r="C14" s="144" t="s">
        <v>23</v>
      </c>
      <c r="D14" s="144"/>
      <c r="E14" s="89">
        <v>768</v>
      </c>
      <c r="F14" s="39"/>
      <c r="G14" s="42"/>
      <c r="H14" s="45"/>
      <c r="I14" s="48"/>
      <c r="J14" s="53"/>
      <c r="K14" s="58"/>
      <c r="L14" s="61"/>
      <c r="M14" s="34"/>
      <c r="N14" s="68"/>
      <c r="O14" s="73"/>
      <c r="P14" s="78"/>
      <c r="Q14" s="94" t="str">
        <f t="shared" si="1"/>
        <v xml:space="preserve"> </v>
      </c>
      <c r="R14" s="99" t="str">
        <f t="shared" si="0"/>
        <v xml:space="preserve"> </v>
      </c>
    </row>
    <row r="15" spans="1:18" ht="15" thickBot="1" x14ac:dyDescent="0.35">
      <c r="A15" s="17">
        <v>13</v>
      </c>
      <c r="B15" s="18" t="s">
        <v>76</v>
      </c>
      <c r="C15" s="145" t="s">
        <v>23</v>
      </c>
      <c r="D15" s="145"/>
      <c r="E15" s="90">
        <v>955</v>
      </c>
      <c r="F15" s="39"/>
      <c r="G15" s="42"/>
      <c r="H15" s="45"/>
      <c r="I15" s="48"/>
      <c r="J15" s="53"/>
      <c r="K15" s="58"/>
      <c r="L15" s="61"/>
      <c r="M15" s="34"/>
      <c r="N15" s="68"/>
      <c r="O15" s="73"/>
      <c r="P15" s="78"/>
      <c r="Q15" s="94" t="str">
        <f t="shared" ref="Q15:Q20" si="2">IF(COUNTBLANK(F15:P15)=11," ",SUM(F15:P15))</f>
        <v xml:space="preserve"> </v>
      </c>
      <c r="R15" s="99" t="str">
        <f t="shared" si="0"/>
        <v xml:space="preserve"> </v>
      </c>
    </row>
    <row r="16" spans="1:18" ht="15" thickTop="1" x14ac:dyDescent="0.3">
      <c r="A16" s="19">
        <v>14</v>
      </c>
      <c r="B16" s="12" t="s">
        <v>105</v>
      </c>
      <c r="C16" s="146" t="s">
        <v>24</v>
      </c>
      <c r="D16" s="146"/>
      <c r="E16" s="88">
        <v>1163</v>
      </c>
      <c r="F16" s="38"/>
      <c r="G16" s="41"/>
      <c r="H16" s="44"/>
      <c r="I16" s="47"/>
      <c r="J16" s="52"/>
      <c r="K16" s="57"/>
      <c r="L16" s="60"/>
      <c r="M16" s="33"/>
      <c r="N16" s="67"/>
      <c r="O16" s="72"/>
      <c r="P16" s="77"/>
      <c r="Q16" s="93" t="str">
        <f t="shared" si="2"/>
        <v xml:space="preserve"> </v>
      </c>
      <c r="R16" s="99" t="str">
        <f t="shared" si="0"/>
        <v xml:space="preserve"> </v>
      </c>
    </row>
    <row r="17" spans="1:18" x14ac:dyDescent="0.3">
      <c r="A17" s="15">
        <v>15</v>
      </c>
      <c r="B17" s="16" t="s">
        <v>77</v>
      </c>
      <c r="C17" s="144" t="s">
        <v>24</v>
      </c>
      <c r="D17" s="144"/>
      <c r="E17" s="89">
        <v>1118</v>
      </c>
      <c r="F17" s="39"/>
      <c r="G17" s="42"/>
      <c r="H17" s="45"/>
      <c r="I17" s="48"/>
      <c r="J17" s="53"/>
      <c r="K17" s="58"/>
      <c r="L17" s="61"/>
      <c r="M17" s="34"/>
      <c r="N17" s="68"/>
      <c r="O17" s="73"/>
      <c r="P17" s="78"/>
      <c r="Q17" s="94" t="str">
        <f t="shared" si="2"/>
        <v xml:space="preserve"> </v>
      </c>
      <c r="R17" s="99" t="str">
        <f t="shared" si="0"/>
        <v xml:space="preserve"> </v>
      </c>
    </row>
    <row r="18" spans="1:18" ht="15" thickBot="1" x14ac:dyDescent="0.35">
      <c r="A18" s="20">
        <v>16</v>
      </c>
      <c r="B18" s="18" t="s">
        <v>78</v>
      </c>
      <c r="C18" s="145" t="s">
        <v>24</v>
      </c>
      <c r="D18" s="145"/>
      <c r="E18" s="90">
        <v>921</v>
      </c>
      <c r="F18" s="39"/>
      <c r="G18" s="42"/>
      <c r="H18" s="45"/>
      <c r="I18" s="48"/>
      <c r="J18" s="53"/>
      <c r="K18" s="58"/>
      <c r="L18" s="61"/>
      <c r="M18" s="34"/>
      <c r="N18" s="68"/>
      <c r="O18" s="73"/>
      <c r="P18" s="78"/>
      <c r="Q18" s="94" t="str">
        <f t="shared" si="2"/>
        <v xml:space="preserve"> </v>
      </c>
      <c r="R18" s="99" t="str">
        <f t="shared" si="0"/>
        <v xml:space="preserve"> </v>
      </c>
    </row>
    <row r="19" spans="1:18" ht="15" thickTop="1" x14ac:dyDescent="0.3">
      <c r="A19" s="11">
        <v>17</v>
      </c>
      <c r="B19" s="12" t="s">
        <v>79</v>
      </c>
      <c r="C19" s="146" t="s">
        <v>25</v>
      </c>
      <c r="D19" s="146"/>
      <c r="E19" s="88">
        <v>1014</v>
      </c>
      <c r="F19" s="38"/>
      <c r="G19" s="41"/>
      <c r="H19" s="44"/>
      <c r="I19" s="47"/>
      <c r="J19" s="52"/>
      <c r="K19" s="57"/>
      <c r="L19" s="60"/>
      <c r="M19" s="33"/>
      <c r="N19" s="67"/>
      <c r="O19" s="72"/>
      <c r="P19" s="77"/>
      <c r="Q19" s="93" t="str">
        <f t="shared" si="2"/>
        <v xml:space="preserve"> </v>
      </c>
      <c r="R19" s="99" t="str">
        <f t="shared" si="0"/>
        <v xml:space="preserve"> </v>
      </c>
    </row>
    <row r="20" spans="1:18" x14ac:dyDescent="0.3">
      <c r="A20" s="13">
        <v>18</v>
      </c>
      <c r="B20" s="16" t="s">
        <v>80</v>
      </c>
      <c r="C20" s="144" t="s">
        <v>25</v>
      </c>
      <c r="D20" s="144"/>
      <c r="E20" s="89">
        <v>997</v>
      </c>
      <c r="F20" s="39"/>
      <c r="G20" s="42"/>
      <c r="H20" s="45"/>
      <c r="I20" s="48"/>
      <c r="J20" s="53"/>
      <c r="K20" s="58"/>
      <c r="L20" s="61"/>
      <c r="M20" s="34"/>
      <c r="N20" s="68"/>
      <c r="O20" s="73"/>
      <c r="P20" s="78"/>
      <c r="Q20" s="94" t="str">
        <f t="shared" si="2"/>
        <v xml:space="preserve"> </v>
      </c>
      <c r="R20" s="99" t="str">
        <f t="shared" si="0"/>
        <v xml:space="preserve"> </v>
      </c>
    </row>
    <row r="21" spans="1:18" x14ac:dyDescent="0.3">
      <c r="A21" s="15">
        <v>19</v>
      </c>
      <c r="B21" s="16" t="s">
        <v>119</v>
      </c>
      <c r="C21" s="144" t="s">
        <v>25</v>
      </c>
      <c r="D21" s="144"/>
      <c r="E21" s="89">
        <v>1024</v>
      </c>
      <c r="F21" s="39"/>
      <c r="G21" s="42"/>
      <c r="H21" s="45"/>
      <c r="I21" s="48"/>
      <c r="J21" s="53"/>
      <c r="K21" s="58"/>
      <c r="L21" s="61"/>
      <c r="M21" s="34"/>
      <c r="N21" s="68"/>
      <c r="O21" s="73"/>
      <c r="P21" s="78"/>
      <c r="Q21" s="94" t="str">
        <f t="shared" ref="Q21:Q29" si="3">IF(COUNTBLANK(F21:P21)=11," ",SUM(F21:P21))</f>
        <v xml:space="preserve"> </v>
      </c>
      <c r="R21" s="99" t="str">
        <f t="shared" si="0"/>
        <v xml:space="preserve"> </v>
      </c>
    </row>
    <row r="22" spans="1:18" x14ac:dyDescent="0.3">
      <c r="A22" s="13">
        <v>20</v>
      </c>
      <c r="B22" s="16" t="s">
        <v>81</v>
      </c>
      <c r="C22" s="144" t="s">
        <v>25</v>
      </c>
      <c r="D22" s="144"/>
      <c r="E22" s="89">
        <v>961</v>
      </c>
      <c r="F22" s="39"/>
      <c r="G22" s="42"/>
      <c r="H22" s="45"/>
      <c r="I22" s="48"/>
      <c r="J22" s="53"/>
      <c r="K22" s="58"/>
      <c r="L22" s="61"/>
      <c r="M22" s="34"/>
      <c r="N22" s="68"/>
      <c r="O22" s="73"/>
      <c r="P22" s="78"/>
      <c r="Q22" s="94" t="str">
        <f t="shared" si="3"/>
        <v xml:space="preserve"> </v>
      </c>
      <c r="R22" s="99" t="str">
        <f t="shared" si="0"/>
        <v xml:space="preserve"> </v>
      </c>
    </row>
    <row r="23" spans="1:18" x14ac:dyDescent="0.3">
      <c r="A23" s="15">
        <v>21</v>
      </c>
      <c r="B23" s="16" t="s">
        <v>5</v>
      </c>
      <c r="C23" s="144" t="s">
        <v>25</v>
      </c>
      <c r="D23" s="144"/>
      <c r="E23" s="89">
        <v>1037</v>
      </c>
      <c r="F23" s="39"/>
      <c r="G23" s="42"/>
      <c r="H23" s="45"/>
      <c r="I23" s="48"/>
      <c r="J23" s="53"/>
      <c r="K23" s="58"/>
      <c r="L23" s="61"/>
      <c r="M23" s="34"/>
      <c r="N23" s="68"/>
      <c r="O23" s="73"/>
      <c r="P23" s="78"/>
      <c r="Q23" s="94" t="str">
        <f t="shared" si="3"/>
        <v xml:space="preserve"> </v>
      </c>
      <c r="R23" s="99" t="str">
        <f t="shared" si="0"/>
        <v xml:space="preserve"> </v>
      </c>
    </row>
    <row r="24" spans="1:18" x14ac:dyDescent="0.3">
      <c r="A24" s="13">
        <v>22</v>
      </c>
      <c r="B24" s="16" t="s">
        <v>6</v>
      </c>
      <c r="C24" s="144" t="s">
        <v>25</v>
      </c>
      <c r="D24" s="144"/>
      <c r="E24" s="89">
        <v>919</v>
      </c>
      <c r="F24" s="39"/>
      <c r="G24" s="42"/>
      <c r="H24" s="45"/>
      <c r="I24" s="48"/>
      <c r="J24" s="53"/>
      <c r="K24" s="58"/>
      <c r="L24" s="61"/>
      <c r="M24" s="34"/>
      <c r="N24" s="68"/>
      <c r="O24" s="73"/>
      <c r="P24" s="78"/>
      <c r="Q24" s="94" t="str">
        <f t="shared" si="3"/>
        <v xml:space="preserve"> </v>
      </c>
      <c r="R24" s="99" t="str">
        <f t="shared" si="0"/>
        <v xml:space="preserve"> </v>
      </c>
    </row>
    <row r="25" spans="1:18" x14ac:dyDescent="0.3">
      <c r="A25" s="15">
        <v>23</v>
      </c>
      <c r="B25" s="16" t="s">
        <v>82</v>
      </c>
      <c r="C25" s="144" t="s">
        <v>25</v>
      </c>
      <c r="D25" s="144"/>
      <c r="E25" s="89">
        <v>1066</v>
      </c>
      <c r="F25" s="39"/>
      <c r="G25" s="42"/>
      <c r="H25" s="45"/>
      <c r="I25" s="48"/>
      <c r="J25" s="53"/>
      <c r="K25" s="58"/>
      <c r="L25" s="61"/>
      <c r="M25" s="34"/>
      <c r="N25" s="68"/>
      <c r="O25" s="73"/>
      <c r="P25" s="78"/>
      <c r="Q25" s="94" t="str">
        <f t="shared" si="3"/>
        <v xml:space="preserve"> </v>
      </c>
      <c r="R25" s="99" t="str">
        <f t="shared" si="0"/>
        <v xml:space="preserve"> </v>
      </c>
    </row>
    <row r="26" spans="1:18" x14ac:dyDescent="0.3">
      <c r="A26" s="13">
        <v>24</v>
      </c>
      <c r="B26" s="16" t="s">
        <v>7</v>
      </c>
      <c r="C26" s="144" t="s">
        <v>25</v>
      </c>
      <c r="D26" s="144"/>
      <c r="E26" s="89">
        <v>989</v>
      </c>
      <c r="F26" s="39"/>
      <c r="G26" s="42"/>
      <c r="H26" s="45"/>
      <c r="I26" s="48"/>
      <c r="J26" s="53"/>
      <c r="K26" s="58"/>
      <c r="L26" s="61"/>
      <c r="M26" s="34"/>
      <c r="N26" s="68"/>
      <c r="O26" s="73"/>
      <c r="P26" s="78"/>
      <c r="Q26" s="94" t="str">
        <f t="shared" si="3"/>
        <v xml:space="preserve"> </v>
      </c>
      <c r="R26" s="99" t="str">
        <f t="shared" si="0"/>
        <v xml:space="preserve"> </v>
      </c>
    </row>
    <row r="27" spans="1:18" x14ac:dyDescent="0.3">
      <c r="A27" s="15">
        <v>25</v>
      </c>
      <c r="B27" s="16" t="s">
        <v>106</v>
      </c>
      <c r="C27" s="144" t="s">
        <v>25</v>
      </c>
      <c r="D27" s="144"/>
      <c r="E27" s="89">
        <v>965</v>
      </c>
      <c r="F27" s="39"/>
      <c r="G27" s="42"/>
      <c r="H27" s="45"/>
      <c r="I27" s="48"/>
      <c r="J27" s="53"/>
      <c r="K27" s="58"/>
      <c r="L27" s="61"/>
      <c r="M27" s="34"/>
      <c r="N27" s="68"/>
      <c r="O27" s="73"/>
      <c r="P27" s="78"/>
      <c r="Q27" s="94" t="str">
        <f t="shared" si="3"/>
        <v xml:space="preserve"> </v>
      </c>
      <c r="R27" s="99" t="str">
        <f t="shared" si="0"/>
        <v xml:space="preserve"> </v>
      </c>
    </row>
    <row r="28" spans="1:18" x14ac:dyDescent="0.3">
      <c r="A28" s="13">
        <v>26</v>
      </c>
      <c r="B28" s="16" t="s">
        <v>8</v>
      </c>
      <c r="C28" s="144" t="s">
        <v>25</v>
      </c>
      <c r="D28" s="144"/>
      <c r="E28" s="89">
        <v>1007</v>
      </c>
      <c r="F28" s="39"/>
      <c r="G28" s="42"/>
      <c r="H28" s="45"/>
      <c r="I28" s="48"/>
      <c r="J28" s="53"/>
      <c r="K28" s="58"/>
      <c r="L28" s="61"/>
      <c r="M28" s="34"/>
      <c r="N28" s="68"/>
      <c r="O28" s="73"/>
      <c r="P28" s="78"/>
      <c r="Q28" s="94" t="str">
        <f t="shared" si="3"/>
        <v xml:space="preserve"> </v>
      </c>
      <c r="R28" s="99" t="str">
        <f t="shared" si="0"/>
        <v xml:space="preserve"> </v>
      </c>
    </row>
    <row r="29" spans="1:18" x14ac:dyDescent="0.3">
      <c r="A29" s="15">
        <v>27</v>
      </c>
      <c r="B29" s="16" t="s">
        <v>64</v>
      </c>
      <c r="C29" s="144" t="s">
        <v>25</v>
      </c>
      <c r="D29" s="144"/>
      <c r="E29" s="89">
        <v>974</v>
      </c>
      <c r="F29" s="39"/>
      <c r="G29" s="42"/>
      <c r="H29" s="45"/>
      <c r="I29" s="48"/>
      <c r="J29" s="53"/>
      <c r="K29" s="58"/>
      <c r="L29" s="61"/>
      <c r="M29" s="34"/>
      <c r="N29" s="68"/>
      <c r="O29" s="73"/>
      <c r="P29" s="78"/>
      <c r="Q29" s="94" t="str">
        <f t="shared" si="3"/>
        <v xml:space="preserve"> </v>
      </c>
      <c r="R29" s="99" t="str">
        <f t="shared" si="0"/>
        <v xml:space="preserve"> </v>
      </c>
    </row>
    <row r="30" spans="1:18" ht="15" thickBot="1" x14ac:dyDescent="0.35">
      <c r="A30" s="20">
        <v>28</v>
      </c>
      <c r="B30" s="18" t="s">
        <v>9</v>
      </c>
      <c r="C30" s="145" t="s">
        <v>25</v>
      </c>
      <c r="D30" s="145"/>
      <c r="E30" s="90">
        <v>988</v>
      </c>
      <c r="F30" s="39"/>
      <c r="G30" s="42"/>
      <c r="H30" s="45"/>
      <c r="I30" s="48"/>
      <c r="J30" s="53"/>
      <c r="K30" s="58"/>
      <c r="L30" s="61"/>
      <c r="M30" s="34"/>
      <c r="N30" s="68"/>
      <c r="O30" s="73"/>
      <c r="P30" s="78"/>
      <c r="Q30" s="94" t="str">
        <f t="shared" ref="Q30:Q37" si="4">IF(COUNTBLANK(F30:P30)=11," ",SUM(F30:P30))</f>
        <v xml:space="preserve"> </v>
      </c>
      <c r="R30" s="99" t="str">
        <f t="shared" si="0"/>
        <v xml:space="preserve"> </v>
      </c>
    </row>
    <row r="31" spans="1:18" ht="15" thickTop="1" x14ac:dyDescent="0.3">
      <c r="A31" s="11">
        <v>29</v>
      </c>
      <c r="B31" s="12" t="s">
        <v>10</v>
      </c>
      <c r="C31" s="146" t="s">
        <v>26</v>
      </c>
      <c r="D31" s="146"/>
      <c r="E31" s="88">
        <v>977</v>
      </c>
      <c r="F31" s="38"/>
      <c r="G31" s="41"/>
      <c r="H31" s="44"/>
      <c r="I31" s="47"/>
      <c r="J31" s="52"/>
      <c r="K31" s="57"/>
      <c r="L31" s="60"/>
      <c r="M31" s="33"/>
      <c r="N31" s="67"/>
      <c r="O31" s="72"/>
      <c r="P31" s="77"/>
      <c r="Q31" s="93" t="str">
        <f t="shared" si="4"/>
        <v xml:space="preserve"> </v>
      </c>
      <c r="R31" s="99" t="str">
        <f t="shared" si="0"/>
        <v xml:space="preserve"> </v>
      </c>
    </row>
    <row r="32" spans="1:18" x14ac:dyDescent="0.3">
      <c r="A32" s="13">
        <v>30</v>
      </c>
      <c r="B32" s="16" t="s">
        <v>83</v>
      </c>
      <c r="C32" s="144" t="s">
        <v>26</v>
      </c>
      <c r="D32" s="144"/>
      <c r="E32" s="89">
        <v>943</v>
      </c>
      <c r="F32" s="39"/>
      <c r="G32" s="42"/>
      <c r="H32" s="45"/>
      <c r="I32" s="48"/>
      <c r="J32" s="53"/>
      <c r="K32" s="58"/>
      <c r="L32" s="61"/>
      <c r="M32" s="34"/>
      <c r="N32" s="68"/>
      <c r="O32" s="73"/>
      <c r="P32" s="78"/>
      <c r="Q32" s="94" t="str">
        <f t="shared" si="4"/>
        <v xml:space="preserve"> </v>
      </c>
      <c r="R32" s="99" t="str">
        <f t="shared" si="0"/>
        <v xml:space="preserve"> </v>
      </c>
    </row>
    <row r="33" spans="1:18" ht="15" thickBot="1" x14ac:dyDescent="0.35">
      <c r="A33" s="17">
        <v>31</v>
      </c>
      <c r="B33" s="18" t="s">
        <v>84</v>
      </c>
      <c r="C33" s="145" t="s">
        <v>26</v>
      </c>
      <c r="D33" s="145"/>
      <c r="E33" s="90">
        <v>1007</v>
      </c>
      <c r="F33" s="39"/>
      <c r="G33" s="42"/>
      <c r="H33" s="45"/>
      <c r="I33" s="48"/>
      <c r="J33" s="53"/>
      <c r="K33" s="58"/>
      <c r="L33" s="61"/>
      <c r="M33" s="34"/>
      <c r="N33" s="68"/>
      <c r="O33" s="73"/>
      <c r="P33" s="78"/>
      <c r="Q33" s="94" t="str">
        <f t="shared" si="4"/>
        <v xml:space="preserve"> </v>
      </c>
      <c r="R33" s="99" t="str">
        <f t="shared" si="0"/>
        <v xml:space="preserve"> </v>
      </c>
    </row>
    <row r="34" spans="1:18" ht="15" thickTop="1" x14ac:dyDescent="0.3">
      <c r="A34" s="19">
        <v>32</v>
      </c>
      <c r="B34" s="12" t="s">
        <v>85</v>
      </c>
      <c r="C34" s="146" t="s">
        <v>28</v>
      </c>
      <c r="D34" s="146"/>
      <c r="E34" s="88">
        <v>1014</v>
      </c>
      <c r="F34" s="38"/>
      <c r="G34" s="41"/>
      <c r="H34" s="44"/>
      <c r="I34" s="47"/>
      <c r="J34" s="52"/>
      <c r="K34" s="57"/>
      <c r="L34" s="60"/>
      <c r="M34" s="33"/>
      <c r="N34" s="67"/>
      <c r="O34" s="72"/>
      <c r="P34" s="77"/>
      <c r="Q34" s="93" t="str">
        <f t="shared" si="4"/>
        <v xml:space="preserve"> </v>
      </c>
      <c r="R34" s="99" t="str">
        <f t="shared" si="0"/>
        <v xml:space="preserve"> </v>
      </c>
    </row>
    <row r="35" spans="1:18" ht="15" thickBot="1" x14ac:dyDescent="0.35">
      <c r="A35" s="17">
        <v>33</v>
      </c>
      <c r="B35" s="18" t="s">
        <v>86</v>
      </c>
      <c r="C35" s="145" t="s">
        <v>28</v>
      </c>
      <c r="D35" s="145"/>
      <c r="E35" s="90">
        <v>1013</v>
      </c>
      <c r="F35" s="39"/>
      <c r="G35" s="42"/>
      <c r="H35" s="45"/>
      <c r="I35" s="48"/>
      <c r="J35" s="53"/>
      <c r="K35" s="58"/>
      <c r="L35" s="61"/>
      <c r="M35" s="34"/>
      <c r="N35" s="68"/>
      <c r="O35" s="73"/>
      <c r="P35" s="78"/>
      <c r="Q35" s="94" t="str">
        <f t="shared" si="4"/>
        <v xml:space="preserve"> </v>
      </c>
      <c r="R35" s="99" t="str">
        <f t="shared" ref="R35:R66" si="5">IF(Q35=" "," ",IF(Q35&gt;E35,"Fout den entrada di dato. Total voto valido &gt; Total votador"," "))</f>
        <v xml:space="preserve"> </v>
      </c>
    </row>
    <row r="36" spans="1:18" ht="15" thickTop="1" x14ac:dyDescent="0.3">
      <c r="A36" s="19">
        <v>34</v>
      </c>
      <c r="B36" s="12" t="s">
        <v>11</v>
      </c>
      <c r="C36" s="146" t="s">
        <v>27</v>
      </c>
      <c r="D36" s="146"/>
      <c r="E36" s="88">
        <v>937</v>
      </c>
      <c r="F36" s="38"/>
      <c r="G36" s="41"/>
      <c r="H36" s="44"/>
      <c r="I36" s="47"/>
      <c r="J36" s="52"/>
      <c r="K36" s="57"/>
      <c r="L36" s="60"/>
      <c r="M36" s="33"/>
      <c r="N36" s="67"/>
      <c r="O36" s="72"/>
      <c r="P36" s="77"/>
      <c r="Q36" s="93" t="str">
        <f t="shared" si="4"/>
        <v xml:space="preserve"> </v>
      </c>
      <c r="R36" s="99" t="str">
        <f t="shared" si="5"/>
        <v xml:space="preserve"> </v>
      </c>
    </row>
    <row r="37" spans="1:18" x14ac:dyDescent="0.3">
      <c r="A37" s="15">
        <v>35</v>
      </c>
      <c r="B37" s="16" t="s">
        <v>4</v>
      </c>
      <c r="C37" s="144" t="s">
        <v>27</v>
      </c>
      <c r="D37" s="144"/>
      <c r="E37" s="89">
        <v>1104</v>
      </c>
      <c r="F37" s="39"/>
      <c r="G37" s="42"/>
      <c r="H37" s="45"/>
      <c r="I37" s="48"/>
      <c r="J37" s="53"/>
      <c r="K37" s="58"/>
      <c r="L37" s="61"/>
      <c r="M37" s="34"/>
      <c r="N37" s="68"/>
      <c r="O37" s="73"/>
      <c r="P37" s="78"/>
      <c r="Q37" s="94" t="str">
        <f t="shared" si="4"/>
        <v xml:space="preserve"> </v>
      </c>
      <c r="R37" s="99" t="str">
        <f t="shared" si="5"/>
        <v xml:space="preserve"> </v>
      </c>
    </row>
    <row r="38" spans="1:18" x14ac:dyDescent="0.3">
      <c r="A38" s="13">
        <v>36</v>
      </c>
      <c r="B38" s="16" t="s">
        <v>87</v>
      </c>
      <c r="C38" s="144" t="s">
        <v>27</v>
      </c>
      <c r="D38" s="144"/>
      <c r="E38" s="89">
        <v>1083</v>
      </c>
      <c r="F38" s="39"/>
      <c r="G38" s="42"/>
      <c r="H38" s="45"/>
      <c r="I38" s="48"/>
      <c r="J38" s="53"/>
      <c r="K38" s="58"/>
      <c r="L38" s="61"/>
      <c r="M38" s="34"/>
      <c r="N38" s="68"/>
      <c r="O38" s="73"/>
      <c r="P38" s="78"/>
      <c r="Q38" s="94" t="str">
        <f t="shared" ref="Q38:Q43" si="6">IF(COUNTBLANK(F38:P38)=11," ",SUM(F38:P38))</f>
        <v xml:space="preserve"> </v>
      </c>
      <c r="R38" s="99" t="str">
        <f t="shared" si="5"/>
        <v xml:space="preserve"> </v>
      </c>
    </row>
    <row r="39" spans="1:18" x14ac:dyDescent="0.3">
      <c r="A39" s="15">
        <v>37</v>
      </c>
      <c r="B39" s="16" t="s">
        <v>88</v>
      </c>
      <c r="C39" s="144" t="s">
        <v>27</v>
      </c>
      <c r="D39" s="144"/>
      <c r="E39" s="89">
        <v>1013</v>
      </c>
      <c r="F39" s="39"/>
      <c r="G39" s="42"/>
      <c r="H39" s="45"/>
      <c r="I39" s="48"/>
      <c r="J39" s="53"/>
      <c r="K39" s="58"/>
      <c r="L39" s="61"/>
      <c r="M39" s="34"/>
      <c r="N39" s="68"/>
      <c r="O39" s="73"/>
      <c r="P39" s="78"/>
      <c r="Q39" s="94" t="str">
        <f t="shared" si="6"/>
        <v xml:space="preserve"> </v>
      </c>
      <c r="R39" s="99" t="str">
        <f t="shared" si="5"/>
        <v xml:space="preserve"> </v>
      </c>
    </row>
    <row r="40" spans="1:18" x14ac:dyDescent="0.3">
      <c r="A40" s="13">
        <v>38</v>
      </c>
      <c r="B40" s="16" t="s">
        <v>107</v>
      </c>
      <c r="C40" s="144" t="s">
        <v>27</v>
      </c>
      <c r="D40" s="144"/>
      <c r="E40" s="89">
        <v>975</v>
      </c>
      <c r="F40" s="39"/>
      <c r="G40" s="42"/>
      <c r="H40" s="45"/>
      <c r="I40" s="48"/>
      <c r="J40" s="53"/>
      <c r="K40" s="58"/>
      <c r="L40" s="61"/>
      <c r="M40" s="34"/>
      <c r="N40" s="68"/>
      <c r="O40" s="73"/>
      <c r="P40" s="78"/>
      <c r="Q40" s="94" t="str">
        <f t="shared" si="6"/>
        <v xml:space="preserve"> </v>
      </c>
      <c r="R40" s="99" t="str">
        <f t="shared" si="5"/>
        <v xml:space="preserve"> </v>
      </c>
    </row>
    <row r="41" spans="1:18" x14ac:dyDescent="0.3">
      <c r="A41" s="15">
        <v>39</v>
      </c>
      <c r="B41" s="16" t="s">
        <v>108</v>
      </c>
      <c r="C41" s="144" t="s">
        <v>27</v>
      </c>
      <c r="D41" s="144"/>
      <c r="E41" s="89">
        <v>1058</v>
      </c>
      <c r="F41" s="39"/>
      <c r="G41" s="42"/>
      <c r="H41" s="45"/>
      <c r="I41" s="48"/>
      <c r="J41" s="53"/>
      <c r="K41" s="58"/>
      <c r="L41" s="61"/>
      <c r="M41" s="34"/>
      <c r="N41" s="68"/>
      <c r="O41" s="73"/>
      <c r="P41" s="78"/>
      <c r="Q41" s="94" t="str">
        <f t="shared" si="6"/>
        <v xml:space="preserve"> </v>
      </c>
      <c r="R41" s="99" t="str">
        <f t="shared" si="5"/>
        <v xml:space="preserve"> </v>
      </c>
    </row>
    <row r="42" spans="1:18" x14ac:dyDescent="0.3">
      <c r="A42" s="13">
        <v>40</v>
      </c>
      <c r="B42" s="16" t="s">
        <v>12</v>
      </c>
      <c r="C42" s="144" t="s">
        <v>27</v>
      </c>
      <c r="D42" s="144"/>
      <c r="E42" s="89">
        <v>1045</v>
      </c>
      <c r="F42" s="39"/>
      <c r="G42" s="42"/>
      <c r="H42" s="45"/>
      <c r="I42" s="48"/>
      <c r="J42" s="53"/>
      <c r="K42" s="58"/>
      <c r="L42" s="61"/>
      <c r="M42" s="34"/>
      <c r="N42" s="68"/>
      <c r="O42" s="73"/>
      <c r="P42" s="78"/>
      <c r="Q42" s="94" t="str">
        <f t="shared" si="6"/>
        <v xml:space="preserve"> </v>
      </c>
      <c r="R42" s="99" t="str">
        <f t="shared" si="5"/>
        <v xml:space="preserve"> </v>
      </c>
    </row>
    <row r="43" spans="1:18" x14ac:dyDescent="0.3">
      <c r="A43" s="15">
        <v>41</v>
      </c>
      <c r="B43" s="16" t="s">
        <v>109</v>
      </c>
      <c r="C43" s="144" t="s">
        <v>27</v>
      </c>
      <c r="D43" s="144"/>
      <c r="E43" s="89">
        <v>1034</v>
      </c>
      <c r="F43" s="39"/>
      <c r="G43" s="42"/>
      <c r="H43" s="45"/>
      <c r="I43" s="48"/>
      <c r="J43" s="53"/>
      <c r="K43" s="58"/>
      <c r="L43" s="61"/>
      <c r="M43" s="34"/>
      <c r="N43" s="68"/>
      <c r="O43" s="73"/>
      <c r="P43" s="78"/>
      <c r="Q43" s="94" t="str">
        <f t="shared" si="6"/>
        <v xml:space="preserve"> </v>
      </c>
      <c r="R43" s="99" t="str">
        <f t="shared" si="5"/>
        <v xml:space="preserve"> </v>
      </c>
    </row>
    <row r="44" spans="1:18" ht="15" thickBot="1" x14ac:dyDescent="0.35">
      <c r="A44" s="20">
        <v>42</v>
      </c>
      <c r="B44" s="18" t="s">
        <v>110</v>
      </c>
      <c r="C44" s="145" t="s">
        <v>27</v>
      </c>
      <c r="D44" s="145"/>
      <c r="E44" s="90">
        <v>954</v>
      </c>
      <c r="F44" s="40"/>
      <c r="G44" s="43"/>
      <c r="H44" s="46"/>
      <c r="I44" s="49"/>
      <c r="J44" s="54"/>
      <c r="K44" s="59"/>
      <c r="L44" s="62"/>
      <c r="M44" s="35"/>
      <c r="N44" s="69"/>
      <c r="O44" s="74"/>
      <c r="P44" s="79"/>
      <c r="Q44" s="95" t="str">
        <f>IF(COUNTBLANK(F44:P44)=11," ",SUM(F44:P44))</f>
        <v xml:space="preserve"> </v>
      </c>
      <c r="R44" s="99" t="str">
        <f t="shared" si="5"/>
        <v xml:space="preserve"> </v>
      </c>
    </row>
    <row r="45" spans="1:18" ht="15" thickTop="1" x14ac:dyDescent="0.3">
      <c r="A45" s="11">
        <v>43</v>
      </c>
      <c r="B45" s="12" t="s">
        <v>15</v>
      </c>
      <c r="C45" s="146" t="s">
        <v>28</v>
      </c>
      <c r="D45" s="146"/>
      <c r="E45" s="88">
        <v>1074</v>
      </c>
      <c r="F45" s="38"/>
      <c r="G45" s="41"/>
      <c r="H45" s="44"/>
      <c r="I45" s="47"/>
      <c r="J45" s="52"/>
      <c r="K45" s="57"/>
      <c r="L45" s="60"/>
      <c r="M45" s="33"/>
      <c r="N45" s="67"/>
      <c r="O45" s="72"/>
      <c r="P45" s="77"/>
      <c r="Q45" s="93" t="str">
        <f>IF(COUNTBLANK(F45:P45)=11," ",SUM(F45:P45))</f>
        <v xml:space="preserve"> </v>
      </c>
      <c r="R45" s="99" t="str">
        <f t="shared" si="5"/>
        <v xml:space="preserve"> </v>
      </c>
    </row>
    <row r="46" spans="1:18" x14ac:dyDescent="0.3">
      <c r="A46" s="13">
        <v>44</v>
      </c>
      <c r="B46" s="16" t="s">
        <v>62</v>
      </c>
      <c r="C46" s="144" t="s">
        <v>28</v>
      </c>
      <c r="D46" s="144"/>
      <c r="E46" s="89">
        <v>1023</v>
      </c>
      <c r="F46" s="39"/>
      <c r="G46" s="42"/>
      <c r="H46" s="45"/>
      <c r="I46" s="48"/>
      <c r="J46" s="53"/>
      <c r="K46" s="58"/>
      <c r="L46" s="61"/>
      <c r="M46" s="34"/>
      <c r="N46" s="68"/>
      <c r="O46" s="73"/>
      <c r="P46" s="78"/>
      <c r="Q46" s="94" t="str">
        <f>IF(COUNTBLANK(F46:P46)=11," ",SUM(F46:P46))</f>
        <v xml:space="preserve"> </v>
      </c>
      <c r="R46" s="99" t="str">
        <f t="shared" si="5"/>
        <v xml:space="preserve"> </v>
      </c>
    </row>
    <row r="47" spans="1:18" x14ac:dyDescent="0.3">
      <c r="A47" s="15">
        <v>45</v>
      </c>
      <c r="B47" s="16" t="s">
        <v>111</v>
      </c>
      <c r="C47" s="144" t="s">
        <v>28</v>
      </c>
      <c r="D47" s="144"/>
      <c r="E47" s="89">
        <v>1051</v>
      </c>
      <c r="F47" s="39"/>
      <c r="G47" s="42"/>
      <c r="H47" s="45"/>
      <c r="I47" s="48"/>
      <c r="J47" s="53"/>
      <c r="K47" s="58"/>
      <c r="L47" s="61"/>
      <c r="M47" s="34"/>
      <c r="N47" s="68"/>
      <c r="O47" s="73"/>
      <c r="P47" s="78"/>
      <c r="Q47" s="94" t="str">
        <f t="shared" ref="Q47:Q54" si="7">IF(COUNTBLANK(F47:P47)=11," ",SUM(F47:P47))</f>
        <v xml:space="preserve"> </v>
      </c>
      <c r="R47" s="99" t="str">
        <f t="shared" si="5"/>
        <v xml:space="preserve"> </v>
      </c>
    </row>
    <row r="48" spans="1:18" x14ac:dyDescent="0.3">
      <c r="A48" s="13">
        <v>46</v>
      </c>
      <c r="B48" s="16" t="s">
        <v>89</v>
      </c>
      <c r="C48" s="144" t="s">
        <v>28</v>
      </c>
      <c r="D48" s="144"/>
      <c r="E48" s="89">
        <v>882</v>
      </c>
      <c r="F48" s="39"/>
      <c r="G48" s="42"/>
      <c r="H48" s="45"/>
      <c r="I48" s="48"/>
      <c r="J48" s="53"/>
      <c r="K48" s="58"/>
      <c r="L48" s="61"/>
      <c r="M48" s="34"/>
      <c r="N48" s="68"/>
      <c r="O48" s="73"/>
      <c r="P48" s="78"/>
      <c r="Q48" s="94" t="str">
        <f t="shared" si="7"/>
        <v xml:space="preserve"> </v>
      </c>
      <c r="R48" s="99" t="str">
        <f t="shared" si="5"/>
        <v xml:space="preserve"> </v>
      </c>
    </row>
    <row r="49" spans="1:18" x14ac:dyDescent="0.3">
      <c r="A49" s="15">
        <v>47</v>
      </c>
      <c r="B49" s="16" t="s">
        <v>90</v>
      </c>
      <c r="C49" s="144" t="s">
        <v>28</v>
      </c>
      <c r="D49" s="144"/>
      <c r="E49" s="89">
        <v>1014</v>
      </c>
      <c r="F49" s="39"/>
      <c r="G49" s="42"/>
      <c r="H49" s="45"/>
      <c r="I49" s="48"/>
      <c r="J49" s="53"/>
      <c r="K49" s="58"/>
      <c r="L49" s="61"/>
      <c r="M49" s="34"/>
      <c r="N49" s="68"/>
      <c r="O49" s="73"/>
      <c r="P49" s="78"/>
      <c r="Q49" s="94" t="str">
        <f t="shared" si="7"/>
        <v xml:space="preserve"> </v>
      </c>
      <c r="R49" s="99" t="str">
        <f t="shared" si="5"/>
        <v xml:space="preserve"> </v>
      </c>
    </row>
    <row r="50" spans="1:18" x14ac:dyDescent="0.3">
      <c r="A50" s="13">
        <v>48</v>
      </c>
      <c r="B50" s="16" t="s">
        <v>91</v>
      </c>
      <c r="C50" s="144" t="s">
        <v>28</v>
      </c>
      <c r="D50" s="144"/>
      <c r="E50" s="89">
        <v>889</v>
      </c>
      <c r="F50" s="39"/>
      <c r="G50" s="42"/>
      <c r="H50" s="45"/>
      <c r="I50" s="48"/>
      <c r="J50" s="53"/>
      <c r="K50" s="58"/>
      <c r="L50" s="61"/>
      <c r="M50" s="34"/>
      <c r="N50" s="68"/>
      <c r="O50" s="73"/>
      <c r="P50" s="78"/>
      <c r="Q50" s="94" t="str">
        <f t="shared" si="7"/>
        <v xml:space="preserve"> </v>
      </c>
      <c r="R50" s="99" t="str">
        <f t="shared" si="5"/>
        <v xml:space="preserve"> </v>
      </c>
    </row>
    <row r="51" spans="1:18" x14ac:dyDescent="0.3">
      <c r="A51" s="15">
        <v>49</v>
      </c>
      <c r="B51" s="16" t="s">
        <v>92</v>
      </c>
      <c r="C51" s="144" t="s">
        <v>28</v>
      </c>
      <c r="D51" s="144"/>
      <c r="E51" s="89">
        <v>990</v>
      </c>
      <c r="F51" s="39"/>
      <c r="G51" s="42"/>
      <c r="H51" s="45"/>
      <c r="I51" s="48"/>
      <c r="J51" s="53"/>
      <c r="K51" s="58"/>
      <c r="L51" s="61"/>
      <c r="M51" s="34"/>
      <c r="N51" s="68"/>
      <c r="O51" s="73"/>
      <c r="P51" s="78"/>
      <c r="Q51" s="94" t="str">
        <f t="shared" si="7"/>
        <v xml:space="preserve"> </v>
      </c>
      <c r="R51" s="99" t="str">
        <f t="shared" si="5"/>
        <v xml:space="preserve"> </v>
      </c>
    </row>
    <row r="52" spans="1:18" x14ac:dyDescent="0.3">
      <c r="A52" s="13">
        <v>50</v>
      </c>
      <c r="B52" s="16" t="s">
        <v>63</v>
      </c>
      <c r="C52" s="144" t="s">
        <v>28</v>
      </c>
      <c r="D52" s="144"/>
      <c r="E52" s="89">
        <v>981</v>
      </c>
      <c r="F52" s="39"/>
      <c r="G52" s="42"/>
      <c r="H52" s="45"/>
      <c r="I52" s="48"/>
      <c r="J52" s="53"/>
      <c r="K52" s="58"/>
      <c r="L52" s="61"/>
      <c r="M52" s="34"/>
      <c r="N52" s="68"/>
      <c r="O52" s="73"/>
      <c r="P52" s="78"/>
      <c r="Q52" s="94" t="str">
        <f t="shared" si="7"/>
        <v xml:space="preserve"> </v>
      </c>
      <c r="R52" s="99" t="str">
        <f t="shared" si="5"/>
        <v xml:space="preserve"> </v>
      </c>
    </row>
    <row r="53" spans="1:18" x14ac:dyDescent="0.3">
      <c r="A53" s="15">
        <v>51</v>
      </c>
      <c r="B53" s="16" t="s">
        <v>93</v>
      </c>
      <c r="C53" s="144" t="s">
        <v>28</v>
      </c>
      <c r="D53" s="144"/>
      <c r="E53" s="89">
        <v>934</v>
      </c>
      <c r="F53" s="39"/>
      <c r="G53" s="42"/>
      <c r="H53" s="45"/>
      <c r="I53" s="48"/>
      <c r="J53" s="53"/>
      <c r="K53" s="58"/>
      <c r="L53" s="61"/>
      <c r="M53" s="34"/>
      <c r="N53" s="68"/>
      <c r="O53" s="73"/>
      <c r="P53" s="78"/>
      <c r="Q53" s="94" t="str">
        <f t="shared" si="7"/>
        <v xml:space="preserve"> </v>
      </c>
      <c r="R53" s="99" t="str">
        <f t="shared" si="5"/>
        <v xml:space="preserve"> </v>
      </c>
    </row>
    <row r="54" spans="1:18" x14ac:dyDescent="0.3">
      <c r="A54" s="13">
        <v>52</v>
      </c>
      <c r="B54" s="16" t="s">
        <v>13</v>
      </c>
      <c r="C54" s="144" t="s">
        <v>28</v>
      </c>
      <c r="D54" s="144"/>
      <c r="E54" s="89">
        <v>1016</v>
      </c>
      <c r="F54" s="39"/>
      <c r="G54" s="42"/>
      <c r="H54" s="45"/>
      <c r="I54" s="48"/>
      <c r="J54" s="53"/>
      <c r="K54" s="58"/>
      <c r="L54" s="61"/>
      <c r="M54" s="34"/>
      <c r="N54" s="68"/>
      <c r="O54" s="73"/>
      <c r="P54" s="78"/>
      <c r="Q54" s="94" t="str">
        <f t="shared" si="7"/>
        <v xml:space="preserve"> </v>
      </c>
      <c r="R54" s="99" t="str">
        <f t="shared" si="5"/>
        <v xml:space="preserve"> </v>
      </c>
    </row>
    <row r="55" spans="1:18" ht="15" thickBot="1" x14ac:dyDescent="0.35">
      <c r="A55" s="17">
        <v>53</v>
      </c>
      <c r="B55" s="18" t="s">
        <v>14</v>
      </c>
      <c r="C55" s="145" t="s">
        <v>28</v>
      </c>
      <c r="D55" s="145"/>
      <c r="E55" s="90">
        <v>1059</v>
      </c>
      <c r="F55" s="39"/>
      <c r="G55" s="42"/>
      <c r="H55" s="45"/>
      <c r="I55" s="48"/>
      <c r="J55" s="53"/>
      <c r="K55" s="58"/>
      <c r="L55" s="61"/>
      <c r="M55" s="34"/>
      <c r="N55" s="68"/>
      <c r="O55" s="73"/>
      <c r="P55" s="78"/>
      <c r="Q55" s="94" t="str">
        <f t="shared" ref="Q55:Q63" si="8">IF(COUNTBLANK(F55:P55)=11," ",SUM(F55:P55))</f>
        <v xml:space="preserve"> </v>
      </c>
      <c r="R55" s="99" t="str">
        <f t="shared" si="5"/>
        <v xml:space="preserve"> </v>
      </c>
    </row>
    <row r="56" spans="1:18" ht="15" thickTop="1" x14ac:dyDescent="0.3">
      <c r="A56" s="19">
        <v>54</v>
      </c>
      <c r="B56" s="12" t="s">
        <v>94</v>
      </c>
      <c r="C56" s="146" t="s">
        <v>29</v>
      </c>
      <c r="D56" s="146"/>
      <c r="E56" s="88">
        <v>998</v>
      </c>
      <c r="F56" s="38"/>
      <c r="G56" s="41"/>
      <c r="H56" s="44"/>
      <c r="I56" s="47"/>
      <c r="J56" s="52"/>
      <c r="K56" s="57"/>
      <c r="L56" s="60"/>
      <c r="M56" s="33"/>
      <c r="N56" s="67"/>
      <c r="O56" s="72"/>
      <c r="P56" s="77"/>
      <c r="Q56" s="93" t="str">
        <f t="shared" si="8"/>
        <v xml:space="preserve"> </v>
      </c>
      <c r="R56" s="99" t="str">
        <f t="shared" si="5"/>
        <v xml:space="preserve"> </v>
      </c>
    </row>
    <row r="57" spans="1:18" ht="15" thickBot="1" x14ac:dyDescent="0.35">
      <c r="A57" s="17">
        <v>55</v>
      </c>
      <c r="B57" s="18" t="s">
        <v>95</v>
      </c>
      <c r="C57" s="145" t="s">
        <v>29</v>
      </c>
      <c r="D57" s="145"/>
      <c r="E57" s="90">
        <v>1136</v>
      </c>
      <c r="F57" s="39"/>
      <c r="G57" s="42"/>
      <c r="H57" s="45"/>
      <c r="I57" s="48"/>
      <c r="J57" s="53"/>
      <c r="K57" s="58"/>
      <c r="L57" s="61"/>
      <c r="M57" s="34"/>
      <c r="N57" s="68"/>
      <c r="O57" s="73"/>
      <c r="P57" s="78"/>
      <c r="Q57" s="94" t="str">
        <f t="shared" si="8"/>
        <v xml:space="preserve"> </v>
      </c>
      <c r="R57" s="99" t="str">
        <f t="shared" si="5"/>
        <v xml:space="preserve"> </v>
      </c>
    </row>
    <row r="58" spans="1:18" ht="15" thickTop="1" x14ac:dyDescent="0.3">
      <c r="A58" s="19">
        <v>56</v>
      </c>
      <c r="B58" s="12" t="s">
        <v>96</v>
      </c>
      <c r="C58" s="146" t="s">
        <v>30</v>
      </c>
      <c r="D58" s="146"/>
      <c r="E58" s="88">
        <v>931</v>
      </c>
      <c r="F58" s="38"/>
      <c r="G58" s="41"/>
      <c r="H58" s="44"/>
      <c r="I58" s="47"/>
      <c r="J58" s="52"/>
      <c r="K58" s="57"/>
      <c r="L58" s="60"/>
      <c r="M58" s="33"/>
      <c r="N58" s="67"/>
      <c r="O58" s="72"/>
      <c r="P58" s="77"/>
      <c r="Q58" s="93" t="str">
        <f t="shared" si="8"/>
        <v xml:space="preserve"> </v>
      </c>
      <c r="R58" s="99" t="str">
        <f t="shared" si="5"/>
        <v xml:space="preserve"> </v>
      </c>
    </row>
    <row r="59" spans="1:18" x14ac:dyDescent="0.3">
      <c r="A59" s="15">
        <v>57</v>
      </c>
      <c r="B59" s="16" t="s">
        <v>97</v>
      </c>
      <c r="C59" s="144" t="s">
        <v>30</v>
      </c>
      <c r="D59" s="144"/>
      <c r="E59" s="89">
        <v>971</v>
      </c>
      <c r="F59" s="39"/>
      <c r="G59" s="42"/>
      <c r="H59" s="45"/>
      <c r="I59" s="48"/>
      <c r="J59" s="53"/>
      <c r="K59" s="58"/>
      <c r="L59" s="61"/>
      <c r="M59" s="34"/>
      <c r="N59" s="68"/>
      <c r="O59" s="73"/>
      <c r="P59" s="78"/>
      <c r="Q59" s="94" t="str">
        <f t="shared" si="8"/>
        <v xml:space="preserve"> </v>
      </c>
      <c r="R59" s="99" t="str">
        <f t="shared" si="5"/>
        <v xml:space="preserve"> </v>
      </c>
    </row>
    <row r="60" spans="1:18" x14ac:dyDescent="0.3">
      <c r="A60" s="13">
        <v>58</v>
      </c>
      <c r="B60" s="16" t="s">
        <v>98</v>
      </c>
      <c r="C60" s="144" t="s">
        <v>30</v>
      </c>
      <c r="D60" s="144"/>
      <c r="E60" s="89">
        <v>1078</v>
      </c>
      <c r="F60" s="39"/>
      <c r="G60" s="42"/>
      <c r="H60" s="45"/>
      <c r="I60" s="48"/>
      <c r="J60" s="53"/>
      <c r="K60" s="58"/>
      <c r="L60" s="61"/>
      <c r="M60" s="34"/>
      <c r="N60" s="68"/>
      <c r="O60" s="73"/>
      <c r="P60" s="78"/>
      <c r="Q60" s="94" t="str">
        <f t="shared" si="8"/>
        <v xml:space="preserve"> </v>
      </c>
      <c r="R60" s="99" t="str">
        <f t="shared" si="5"/>
        <v xml:space="preserve"> </v>
      </c>
    </row>
    <row r="61" spans="1:18" ht="15" thickBot="1" x14ac:dyDescent="0.35">
      <c r="A61" s="17">
        <v>59</v>
      </c>
      <c r="B61" s="18" t="s">
        <v>99</v>
      </c>
      <c r="C61" s="145" t="s">
        <v>30</v>
      </c>
      <c r="D61" s="145"/>
      <c r="E61" s="90">
        <v>1006</v>
      </c>
      <c r="F61" s="39"/>
      <c r="G61" s="42"/>
      <c r="H61" s="45"/>
      <c r="I61" s="48"/>
      <c r="J61" s="53"/>
      <c r="K61" s="58"/>
      <c r="L61" s="61"/>
      <c r="M61" s="34"/>
      <c r="N61" s="68"/>
      <c r="O61" s="73"/>
      <c r="P61" s="78"/>
      <c r="Q61" s="94" t="str">
        <f t="shared" si="8"/>
        <v xml:space="preserve"> </v>
      </c>
      <c r="R61" s="99" t="str">
        <f t="shared" si="5"/>
        <v xml:space="preserve"> </v>
      </c>
    </row>
    <row r="62" spans="1:18" ht="15" thickTop="1" x14ac:dyDescent="0.3">
      <c r="A62" s="19">
        <v>60</v>
      </c>
      <c r="B62" s="12" t="s">
        <v>16</v>
      </c>
      <c r="C62" s="146" t="s">
        <v>31</v>
      </c>
      <c r="D62" s="146"/>
      <c r="E62" s="88">
        <v>952</v>
      </c>
      <c r="F62" s="38"/>
      <c r="G62" s="41"/>
      <c r="H62" s="44"/>
      <c r="I62" s="47"/>
      <c r="J62" s="52"/>
      <c r="K62" s="57"/>
      <c r="L62" s="60"/>
      <c r="M62" s="33"/>
      <c r="N62" s="67"/>
      <c r="O62" s="72"/>
      <c r="P62" s="77"/>
      <c r="Q62" s="93" t="str">
        <f t="shared" si="8"/>
        <v xml:space="preserve"> </v>
      </c>
      <c r="R62" s="99" t="str">
        <f t="shared" si="5"/>
        <v xml:space="preserve"> </v>
      </c>
    </row>
    <row r="63" spans="1:18" x14ac:dyDescent="0.3">
      <c r="A63" s="15">
        <v>61</v>
      </c>
      <c r="B63" s="16" t="s">
        <v>100</v>
      </c>
      <c r="C63" s="144" t="s">
        <v>31</v>
      </c>
      <c r="D63" s="144"/>
      <c r="E63" s="89">
        <v>932</v>
      </c>
      <c r="F63" s="39"/>
      <c r="G63" s="42"/>
      <c r="H63" s="45"/>
      <c r="I63" s="48"/>
      <c r="J63" s="53"/>
      <c r="K63" s="58"/>
      <c r="L63" s="61"/>
      <c r="M63" s="34"/>
      <c r="N63" s="68"/>
      <c r="O63" s="73"/>
      <c r="P63" s="78"/>
      <c r="Q63" s="94" t="str">
        <f t="shared" si="8"/>
        <v xml:space="preserve"> </v>
      </c>
      <c r="R63" s="99" t="str">
        <f t="shared" si="5"/>
        <v xml:space="preserve"> </v>
      </c>
    </row>
    <row r="64" spans="1:18" x14ac:dyDescent="0.3">
      <c r="A64" s="13">
        <v>62</v>
      </c>
      <c r="B64" s="16" t="s">
        <v>101</v>
      </c>
      <c r="C64" s="144" t="s">
        <v>31</v>
      </c>
      <c r="D64" s="144"/>
      <c r="E64" s="89">
        <v>961</v>
      </c>
      <c r="F64" s="39"/>
      <c r="G64" s="42"/>
      <c r="H64" s="45"/>
      <c r="I64" s="48"/>
      <c r="J64" s="53"/>
      <c r="K64" s="58"/>
      <c r="L64" s="61"/>
      <c r="M64" s="34"/>
      <c r="N64" s="68"/>
      <c r="O64" s="73"/>
      <c r="P64" s="78"/>
      <c r="Q64" s="94" t="str">
        <f t="shared" ref="Q64:Q71" si="9">IF(COUNTBLANK(F64:P64)=11," ",SUM(F64:P64))</f>
        <v xml:space="preserve"> </v>
      </c>
      <c r="R64" s="99" t="str">
        <f t="shared" si="5"/>
        <v xml:space="preserve"> </v>
      </c>
    </row>
    <row r="65" spans="1:20" x14ac:dyDescent="0.3">
      <c r="A65" s="15">
        <v>63</v>
      </c>
      <c r="B65" s="16" t="s">
        <v>17</v>
      </c>
      <c r="C65" s="144" t="s">
        <v>31</v>
      </c>
      <c r="D65" s="144"/>
      <c r="E65" s="89">
        <v>874</v>
      </c>
      <c r="F65" s="39"/>
      <c r="G65" s="42"/>
      <c r="H65" s="45"/>
      <c r="I65" s="48"/>
      <c r="J65" s="53"/>
      <c r="K65" s="58"/>
      <c r="L65" s="61"/>
      <c r="M65" s="34"/>
      <c r="N65" s="68"/>
      <c r="O65" s="73"/>
      <c r="P65" s="78"/>
      <c r="Q65" s="94" t="str">
        <f t="shared" si="9"/>
        <v xml:space="preserve"> </v>
      </c>
      <c r="R65" s="99" t="str">
        <f t="shared" si="5"/>
        <v xml:space="preserve"> </v>
      </c>
    </row>
    <row r="66" spans="1:20" x14ac:dyDescent="0.3">
      <c r="A66" s="13">
        <v>64</v>
      </c>
      <c r="B66" s="16" t="s">
        <v>112</v>
      </c>
      <c r="C66" s="144" t="s">
        <v>31</v>
      </c>
      <c r="D66" s="144"/>
      <c r="E66" s="89">
        <v>1079</v>
      </c>
      <c r="F66" s="39"/>
      <c r="G66" s="42"/>
      <c r="H66" s="45"/>
      <c r="I66" s="48"/>
      <c r="J66" s="53"/>
      <c r="K66" s="58"/>
      <c r="L66" s="61"/>
      <c r="M66" s="34"/>
      <c r="N66" s="68"/>
      <c r="O66" s="73"/>
      <c r="P66" s="78"/>
      <c r="Q66" s="94" t="str">
        <f t="shared" si="9"/>
        <v xml:space="preserve"> </v>
      </c>
      <c r="R66" s="99" t="str">
        <f t="shared" si="5"/>
        <v xml:space="preserve"> </v>
      </c>
    </row>
    <row r="67" spans="1:20" x14ac:dyDescent="0.3">
      <c r="A67" s="15">
        <v>65</v>
      </c>
      <c r="B67" s="16" t="s">
        <v>18</v>
      </c>
      <c r="C67" s="144" t="s">
        <v>31</v>
      </c>
      <c r="D67" s="144"/>
      <c r="E67" s="89">
        <v>1072</v>
      </c>
      <c r="F67" s="39"/>
      <c r="G67" s="42"/>
      <c r="H67" s="45"/>
      <c r="I67" s="48"/>
      <c r="J67" s="53"/>
      <c r="K67" s="58"/>
      <c r="L67" s="61"/>
      <c r="M67" s="34"/>
      <c r="N67" s="68"/>
      <c r="O67" s="73"/>
      <c r="P67" s="78"/>
      <c r="Q67" s="94" t="str">
        <f t="shared" si="9"/>
        <v xml:space="preserve"> </v>
      </c>
      <c r="R67" s="99" t="str">
        <f t="shared" ref="R67:R72" si="10">IF(Q67=" "," ",IF(Q67&gt;E67,"Fout den entrada di dato. Total voto valido &gt; Total votador"," "))</f>
        <v xml:space="preserve"> </v>
      </c>
    </row>
    <row r="68" spans="1:20" x14ac:dyDescent="0.3">
      <c r="A68" s="13">
        <v>66</v>
      </c>
      <c r="B68" s="16" t="s">
        <v>19</v>
      </c>
      <c r="C68" s="144" t="s">
        <v>31</v>
      </c>
      <c r="D68" s="144"/>
      <c r="E68" s="89">
        <v>915</v>
      </c>
      <c r="F68" s="39"/>
      <c r="G68" s="42"/>
      <c r="H68" s="45"/>
      <c r="I68" s="48"/>
      <c r="J68" s="53"/>
      <c r="K68" s="58"/>
      <c r="L68" s="61"/>
      <c r="M68" s="34"/>
      <c r="N68" s="68"/>
      <c r="O68" s="73"/>
      <c r="P68" s="78"/>
      <c r="Q68" s="94" t="str">
        <f t="shared" si="9"/>
        <v xml:space="preserve"> </v>
      </c>
      <c r="R68" s="99" t="str">
        <f t="shared" si="10"/>
        <v xml:space="preserve"> </v>
      </c>
    </row>
    <row r="69" spans="1:20" x14ac:dyDescent="0.3">
      <c r="A69" s="15">
        <v>67</v>
      </c>
      <c r="B69" s="16" t="s">
        <v>22</v>
      </c>
      <c r="C69" s="144" t="s">
        <v>31</v>
      </c>
      <c r="D69" s="144"/>
      <c r="E69" s="89">
        <v>968</v>
      </c>
      <c r="F69" s="39"/>
      <c r="G69" s="42"/>
      <c r="H69" s="45"/>
      <c r="I69" s="48"/>
      <c r="J69" s="53"/>
      <c r="K69" s="58"/>
      <c r="L69" s="61"/>
      <c r="M69" s="34"/>
      <c r="N69" s="68"/>
      <c r="O69" s="73"/>
      <c r="P69" s="78"/>
      <c r="Q69" s="94" t="str">
        <f t="shared" si="9"/>
        <v xml:space="preserve"> </v>
      </c>
      <c r="R69" s="99" t="str">
        <f t="shared" si="10"/>
        <v xml:space="preserve"> </v>
      </c>
    </row>
    <row r="70" spans="1:20" x14ac:dyDescent="0.3">
      <c r="A70" s="13">
        <v>68</v>
      </c>
      <c r="B70" s="16" t="s">
        <v>20</v>
      </c>
      <c r="C70" s="144" t="s">
        <v>31</v>
      </c>
      <c r="D70" s="144"/>
      <c r="E70" s="89">
        <v>1031</v>
      </c>
      <c r="F70" s="39"/>
      <c r="G70" s="42"/>
      <c r="H70" s="45"/>
      <c r="I70" s="48"/>
      <c r="J70" s="53"/>
      <c r="K70" s="58"/>
      <c r="L70" s="61"/>
      <c r="M70" s="34"/>
      <c r="N70" s="68"/>
      <c r="O70" s="73"/>
      <c r="P70" s="78"/>
      <c r="Q70" s="94" t="str">
        <f t="shared" si="9"/>
        <v xml:space="preserve"> </v>
      </c>
      <c r="R70" s="99" t="str">
        <f t="shared" si="10"/>
        <v xml:space="preserve"> </v>
      </c>
    </row>
    <row r="71" spans="1:20" x14ac:dyDescent="0.3">
      <c r="A71" s="15">
        <v>69</v>
      </c>
      <c r="B71" s="16" t="s">
        <v>113</v>
      </c>
      <c r="C71" s="144" t="s">
        <v>31</v>
      </c>
      <c r="D71" s="144"/>
      <c r="E71" s="89">
        <v>898</v>
      </c>
      <c r="F71" s="39"/>
      <c r="G71" s="42"/>
      <c r="H71" s="45"/>
      <c r="I71" s="48"/>
      <c r="J71" s="53"/>
      <c r="K71" s="58"/>
      <c r="L71" s="61"/>
      <c r="M71" s="34"/>
      <c r="N71" s="68"/>
      <c r="O71" s="73"/>
      <c r="P71" s="78"/>
      <c r="Q71" s="94" t="str">
        <f t="shared" si="9"/>
        <v xml:space="preserve"> </v>
      </c>
      <c r="R71" s="99" t="str">
        <f t="shared" si="10"/>
        <v xml:space="preserve"> </v>
      </c>
    </row>
    <row r="72" spans="1:20" ht="15" thickBot="1" x14ac:dyDescent="0.35">
      <c r="A72" s="20">
        <v>70</v>
      </c>
      <c r="B72" s="18" t="s">
        <v>21</v>
      </c>
      <c r="C72" s="145" t="s">
        <v>31</v>
      </c>
      <c r="D72" s="145"/>
      <c r="E72" s="90">
        <v>781</v>
      </c>
      <c r="F72" s="39"/>
      <c r="G72" s="42"/>
      <c r="H72" s="45"/>
      <c r="I72" s="48"/>
      <c r="J72" s="53"/>
      <c r="K72" s="58"/>
      <c r="L72" s="61"/>
      <c r="M72" s="34"/>
      <c r="N72" s="68"/>
      <c r="O72" s="73"/>
      <c r="P72" s="78"/>
      <c r="Q72" s="94" t="str">
        <f>IF(COUNTBLANK(F72:P72)=11," ",SUM(F72:P72))</f>
        <v xml:space="preserve"> </v>
      </c>
      <c r="R72" s="99" t="str">
        <f t="shared" si="10"/>
        <v xml:space="preserve"> </v>
      </c>
    </row>
    <row r="73" spans="1:20" ht="15" thickTop="1" x14ac:dyDescent="0.3">
      <c r="A73" s="11">
        <v>71</v>
      </c>
      <c r="B73" s="12" t="s">
        <v>34</v>
      </c>
      <c r="C73" s="146" t="s">
        <v>38</v>
      </c>
      <c r="D73" s="146"/>
      <c r="E73" s="91" t="s">
        <v>37</v>
      </c>
      <c r="F73" s="38"/>
      <c r="G73" s="41"/>
      <c r="H73" s="44"/>
      <c r="I73" s="47"/>
      <c r="J73" s="52"/>
      <c r="K73" s="57"/>
      <c r="L73" s="60"/>
      <c r="M73" s="33"/>
      <c r="N73" s="67"/>
      <c r="O73" s="72"/>
      <c r="P73" s="77"/>
      <c r="Q73" s="93" t="str">
        <f>IF(COUNTBLANK(F73:P73)=11," ",SUM(F73:P73))</f>
        <v xml:space="preserve"> </v>
      </c>
      <c r="R73" s="99"/>
    </row>
    <row r="74" spans="1:20" ht="15" thickBot="1" x14ac:dyDescent="0.35">
      <c r="A74" s="17">
        <v>72</v>
      </c>
      <c r="B74" s="18" t="s">
        <v>35</v>
      </c>
      <c r="C74" s="145" t="s">
        <v>38</v>
      </c>
      <c r="D74" s="145"/>
      <c r="E74" s="92" t="s">
        <v>37</v>
      </c>
      <c r="F74" s="39"/>
      <c r="G74" s="42"/>
      <c r="H74" s="45"/>
      <c r="I74" s="48"/>
      <c r="J74" s="53"/>
      <c r="K74" s="58"/>
      <c r="L74" s="61"/>
      <c r="M74" s="34"/>
      <c r="N74" s="68"/>
      <c r="O74" s="73"/>
      <c r="P74" s="78"/>
      <c r="Q74" s="94" t="str">
        <f>IF(COUNTBLANK(F74:P74)=11," ",SUM(F74:P74))</f>
        <v xml:space="preserve"> </v>
      </c>
      <c r="R74" s="99"/>
    </row>
    <row r="75" spans="1:20" ht="16.8" thickTop="1" thickBot="1" x14ac:dyDescent="0.35">
      <c r="A75" s="161" t="s">
        <v>36</v>
      </c>
      <c r="B75" s="162"/>
      <c r="C75" s="162"/>
      <c r="D75" s="162"/>
      <c r="E75" s="87">
        <f>SUM(E3:E72)</f>
        <v>69824</v>
      </c>
      <c r="F75" s="28" t="str">
        <f t="shared" ref="F75:P75" si="11">IF(COUNTBLANK(F3:F74)=72," ",SUM(F3:F74))</f>
        <v xml:space="preserve"> </v>
      </c>
      <c r="G75" s="29" t="str">
        <f t="shared" si="11"/>
        <v xml:space="preserve"> </v>
      </c>
      <c r="H75" s="30" t="str">
        <f t="shared" si="11"/>
        <v xml:space="preserve"> </v>
      </c>
      <c r="I75" s="31" t="str">
        <f t="shared" si="11"/>
        <v xml:space="preserve"> </v>
      </c>
      <c r="J75" s="98" t="str">
        <f t="shared" si="11"/>
        <v xml:space="preserve"> </v>
      </c>
      <c r="K75" s="139" t="str">
        <f t="shared" si="11"/>
        <v xml:space="preserve"> </v>
      </c>
      <c r="L75" s="140" t="str">
        <f t="shared" si="11"/>
        <v xml:space="preserve"> </v>
      </c>
      <c r="M75" s="141" t="str">
        <f t="shared" si="11"/>
        <v xml:space="preserve"> </v>
      </c>
      <c r="N75" s="142" t="str">
        <f t="shared" si="11"/>
        <v xml:space="preserve"> </v>
      </c>
      <c r="O75" s="143" t="str">
        <f t="shared" si="11"/>
        <v xml:space="preserve"> </v>
      </c>
      <c r="P75" s="32" t="str">
        <f t="shared" si="11"/>
        <v xml:space="preserve"> </v>
      </c>
      <c r="Q75" s="86" t="str">
        <f>IF($E$85=0," ",$E85)</f>
        <v xml:space="preserve"> </v>
      </c>
      <c r="T75" s="10"/>
    </row>
    <row r="76" spans="1:20" ht="15" thickTop="1" x14ac:dyDescent="0.3">
      <c r="A76" s="163" t="str">
        <f>D89</f>
        <v xml:space="preserve">Kiesdeler: </v>
      </c>
      <c r="B76" s="164"/>
      <c r="C76" s="132" t="str">
        <f>IF(E89=0," ",E89)</f>
        <v xml:space="preserve"> </v>
      </c>
      <c r="D76" s="165" t="s">
        <v>58</v>
      </c>
      <c r="E76" s="166"/>
      <c r="F76" s="133" t="str">
        <f>IF(F92=0," ",F92)</f>
        <v xml:space="preserve"> </v>
      </c>
      <c r="G76" s="134" t="str">
        <f>IF(F93=0," ",F93)</f>
        <v xml:space="preserve"> </v>
      </c>
      <c r="H76" s="135" t="str">
        <f>IF(F94=0," ",F94)</f>
        <v xml:space="preserve"> </v>
      </c>
      <c r="I76" s="50" t="str">
        <f>IF(F95=0," ",F95)</f>
        <v xml:space="preserve"> </v>
      </c>
      <c r="J76" s="55" t="str">
        <f>IF(F96=0," ",F96)</f>
        <v xml:space="preserve"> </v>
      </c>
      <c r="K76" s="65" t="str">
        <f>IF(F97=0," ",F97)</f>
        <v xml:space="preserve"> </v>
      </c>
      <c r="L76" s="63" t="str">
        <f>IF(F98=0," ",F98)</f>
        <v xml:space="preserve"> </v>
      </c>
      <c r="M76" s="36" t="str">
        <f>IF(F99=0," ",F99)</f>
        <v xml:space="preserve"> </v>
      </c>
      <c r="N76" s="70" t="str">
        <f>IF(F100=0," ",F100)</f>
        <v xml:space="preserve"> </v>
      </c>
      <c r="O76" s="75" t="str">
        <f>IF(F101=0," ",F101)</f>
        <v xml:space="preserve"> </v>
      </c>
      <c r="P76" s="80" t="str">
        <f>IF(F102=0," ",F102)</f>
        <v xml:space="preserve"> </v>
      </c>
      <c r="Q76" s="96" t="str">
        <f>IF(SUM(F76:P76)=0," ",SUM(F76:P76))</f>
        <v xml:space="preserve"> </v>
      </c>
    </row>
    <row r="77" spans="1:20" ht="15" thickBot="1" x14ac:dyDescent="0.35">
      <c r="A77" s="154" t="s">
        <v>59</v>
      </c>
      <c r="B77" s="155"/>
      <c r="C77" s="155"/>
      <c r="D77" s="155"/>
      <c r="E77" s="156"/>
      <c r="F77" s="136" t="str">
        <f>IF(F76=" "," ",IF(K197-F76&lt;1," ",K197-F76))</f>
        <v xml:space="preserve"> </v>
      </c>
      <c r="G77" s="137" t="str">
        <f>IF(G76=" "," ",IF(K198-G76&lt;1," ",K198-G76))</f>
        <v xml:space="preserve"> </v>
      </c>
      <c r="H77" s="138" t="str">
        <f>IF(H76=" "," ",IF(K199-H76&lt;1," ",K199-H76))</f>
        <v xml:space="preserve"> </v>
      </c>
      <c r="I77" s="51" t="str">
        <f>IF(I76=" "," ",IF(K200-I76&lt;1," ",K200-I76))</f>
        <v xml:space="preserve"> </v>
      </c>
      <c r="J77" s="56" t="str">
        <f>IF(J76=" "," ",IF(K201-J76&lt;1," ",K201-J76))</f>
        <v xml:space="preserve"> </v>
      </c>
      <c r="K77" s="66" t="str">
        <f>IF(K76=" "," ",IF(K202-K76&lt;1," ",K202-K76))</f>
        <v xml:space="preserve"> </v>
      </c>
      <c r="L77" s="64" t="str">
        <f>IF(L76=" "," ",IF(K203-L76&lt;=0," ",K203-L76))</f>
        <v xml:space="preserve"> </v>
      </c>
      <c r="M77" s="37" t="str">
        <f>IF(M76=" "," ",IF(K204-M76&lt;1," ",K204-M76))</f>
        <v xml:space="preserve"> </v>
      </c>
      <c r="N77" s="71" t="str">
        <f>IF(N76=" "," ",IF(K205-N76&lt;1," ",K205-N76))</f>
        <v xml:space="preserve"> </v>
      </c>
      <c r="O77" s="76" t="str">
        <f>IF(O76=" "," ",IF(K206-O76&lt;1," ",K206-O76))</f>
        <v xml:space="preserve"> </v>
      </c>
      <c r="P77" s="81" t="str">
        <f>IF(P76=" "," ",IF(K207-P76&lt;1," ",K207-P76))</f>
        <v xml:space="preserve"> </v>
      </c>
      <c r="Q77" s="97" t="str">
        <f>IF(SUM(F77:P77)=0," ",SUM(F77:P77))</f>
        <v xml:space="preserve"> </v>
      </c>
    </row>
    <row r="78" spans="1:20" ht="16.8" thickTop="1" thickBot="1" x14ac:dyDescent="0.35">
      <c r="A78" s="157" t="s">
        <v>60</v>
      </c>
      <c r="B78" s="158"/>
      <c r="C78" s="159"/>
      <c r="D78" s="159"/>
      <c r="E78" s="160"/>
      <c r="F78" s="28" t="str">
        <f t="shared" ref="F78:P78" si="12">IF(SUM(F76:F77)=0," ",SUM(F76:F77))</f>
        <v xml:space="preserve"> </v>
      </c>
      <c r="G78" s="29" t="str">
        <f t="shared" si="12"/>
        <v xml:space="preserve"> </v>
      </c>
      <c r="H78" s="30" t="str">
        <f t="shared" si="12"/>
        <v xml:space="preserve"> </v>
      </c>
      <c r="I78" s="31" t="str">
        <f t="shared" si="12"/>
        <v xml:space="preserve"> </v>
      </c>
      <c r="J78" s="98" t="str">
        <f t="shared" si="12"/>
        <v xml:space="preserve"> </v>
      </c>
      <c r="K78" s="139" t="str">
        <f t="shared" si="12"/>
        <v xml:space="preserve"> </v>
      </c>
      <c r="L78" s="140" t="str">
        <f t="shared" si="12"/>
        <v xml:space="preserve"> </v>
      </c>
      <c r="M78" s="141" t="str">
        <f t="shared" si="12"/>
        <v xml:space="preserve"> </v>
      </c>
      <c r="N78" s="142" t="str">
        <f t="shared" si="12"/>
        <v xml:space="preserve"> </v>
      </c>
      <c r="O78" s="143" t="str">
        <f t="shared" si="12"/>
        <v xml:space="preserve"> </v>
      </c>
      <c r="P78" s="32" t="str">
        <f t="shared" si="12"/>
        <v xml:space="preserve"> </v>
      </c>
      <c r="Q78" s="86" t="str">
        <f>IF(SUM(F78:P78)=0," ",SUM(F78:P78))</f>
        <v xml:space="preserve"> </v>
      </c>
    </row>
    <row r="79" spans="1:20" ht="15" thickTop="1" x14ac:dyDescent="0.3">
      <c r="A79" s="2"/>
      <c r="B79" s="2"/>
      <c r="C79" s="2"/>
      <c r="D79" s="2"/>
      <c r="E79" s="2"/>
      <c r="F79" s="152" t="str">
        <f>IF(MAX(J103,J118,J133,J148,J163,J178,J193,J208)&gt;1,"*** Empate den reparticion di restzetel. Conseho Electoral lo tin di tira lot. ***"," ")</f>
        <v xml:space="preserve"> </v>
      </c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"/>
    </row>
    <row r="80" spans="1:20" x14ac:dyDescent="0.3">
      <c r="A80" s="2"/>
      <c r="B80" s="2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3">
      <c r="A81" s="2"/>
      <c r="B81" s="2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3">
      <c r="A82" s="2"/>
      <c r="B82" s="2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3">
      <c r="A83" s="2"/>
      <c r="B83" s="2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3">
      <c r="A84" s="2"/>
      <c r="B84" s="2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3">
      <c r="A85" s="2"/>
      <c r="B85" s="2"/>
      <c r="C85" s="153" t="s">
        <v>102</v>
      </c>
      <c r="D85" s="153"/>
      <c r="E85" s="100">
        <f>SUM(Q3:Q74)</f>
        <v>0</v>
      </c>
      <c r="F85" s="101"/>
      <c r="G85" s="102"/>
      <c r="H85" s="102"/>
      <c r="I85" s="102"/>
      <c r="J85" s="102"/>
      <c r="K85" s="102"/>
      <c r="L85" s="1"/>
      <c r="M85" s="1"/>
      <c r="N85" s="1"/>
      <c r="O85" s="1"/>
      <c r="P85" s="1"/>
      <c r="Q85" s="1"/>
      <c r="R85" s="1"/>
    </row>
    <row r="86" spans="1:18" x14ac:dyDescent="0.3">
      <c r="A86" s="2"/>
      <c r="B86" s="2"/>
      <c r="C86" s="131"/>
      <c r="D86" s="131"/>
      <c r="E86" s="101"/>
      <c r="F86" s="101"/>
      <c r="G86" s="102"/>
      <c r="H86" s="102"/>
      <c r="I86" s="102"/>
      <c r="J86" s="102"/>
      <c r="K86" s="102"/>
      <c r="L86" s="1"/>
      <c r="M86" s="1"/>
      <c r="N86" s="1"/>
      <c r="O86" s="1"/>
      <c r="P86" s="1"/>
      <c r="Q86" s="1"/>
      <c r="R86" s="1"/>
    </row>
    <row r="87" spans="1:18" x14ac:dyDescent="0.3">
      <c r="A87" s="2"/>
      <c r="B87" s="2"/>
      <c r="C87" s="101"/>
      <c r="D87" s="103" t="s">
        <v>39</v>
      </c>
      <c r="E87" s="104">
        <v>21</v>
      </c>
      <c r="F87" s="101"/>
      <c r="G87" s="102"/>
      <c r="H87" s="102"/>
      <c r="I87" s="102"/>
      <c r="J87" s="102"/>
      <c r="K87" s="102"/>
      <c r="L87" s="3"/>
      <c r="M87" s="3"/>
      <c r="N87" s="1"/>
      <c r="O87" s="1"/>
      <c r="P87" s="1"/>
      <c r="Q87" s="1"/>
      <c r="R87" s="1"/>
    </row>
    <row r="88" spans="1:18" x14ac:dyDescent="0.3">
      <c r="A88" s="2"/>
      <c r="B88" s="2"/>
      <c r="C88" s="105"/>
      <c r="D88" s="105"/>
      <c r="E88" s="105"/>
      <c r="F88" s="105"/>
      <c r="G88" s="105"/>
      <c r="H88" s="105"/>
      <c r="I88" s="105"/>
      <c r="J88" s="105"/>
      <c r="K88" s="105"/>
      <c r="L88" s="4"/>
      <c r="M88" s="4"/>
      <c r="N88" s="1"/>
      <c r="O88" s="1"/>
      <c r="P88" s="1"/>
      <c r="Q88" s="1"/>
      <c r="R88" s="1"/>
    </row>
    <row r="89" spans="1:18" x14ac:dyDescent="0.3">
      <c r="A89" s="2"/>
      <c r="B89" s="2"/>
      <c r="C89" s="105"/>
      <c r="D89" s="106" t="s">
        <v>61</v>
      </c>
      <c r="E89" s="107">
        <f>$E$85/$E$87</f>
        <v>0</v>
      </c>
      <c r="F89" s="108"/>
      <c r="G89" s="105"/>
      <c r="H89" s="109" t="s">
        <v>40</v>
      </c>
      <c r="I89" s="110">
        <f>INT(E89)</f>
        <v>0</v>
      </c>
      <c r="J89" s="105"/>
      <c r="K89" s="105"/>
      <c r="L89" s="4"/>
      <c r="M89" s="4"/>
      <c r="N89" s="1"/>
      <c r="O89" s="1"/>
      <c r="P89" s="1"/>
      <c r="Q89" s="1"/>
      <c r="R89" s="1"/>
    </row>
    <row r="90" spans="1:18" x14ac:dyDescent="0.3">
      <c r="A90" s="2"/>
      <c r="B90" s="2"/>
      <c r="C90" s="105"/>
      <c r="D90" s="105"/>
      <c r="E90" s="105"/>
      <c r="F90" s="105"/>
      <c r="G90" s="105"/>
      <c r="H90" s="105"/>
      <c r="I90" s="105"/>
      <c r="J90" s="105"/>
      <c r="K90" s="105"/>
      <c r="L90" s="4"/>
      <c r="M90" s="4"/>
      <c r="N90" s="1"/>
      <c r="O90" s="1"/>
      <c r="P90" s="1"/>
      <c r="Q90" s="1"/>
      <c r="R90" s="1"/>
    </row>
    <row r="91" spans="1:18" x14ac:dyDescent="0.3">
      <c r="A91" s="2"/>
      <c r="B91" s="2"/>
      <c r="C91" s="111" t="s">
        <v>41</v>
      </c>
      <c r="D91" s="112" t="s">
        <v>42</v>
      </c>
      <c r="E91" s="105"/>
      <c r="F91" s="113" t="s">
        <v>43</v>
      </c>
      <c r="G91" s="113"/>
      <c r="H91" s="113" t="s">
        <v>44</v>
      </c>
      <c r="I91" s="113" t="s">
        <v>45</v>
      </c>
      <c r="J91" s="113" t="s">
        <v>46</v>
      </c>
      <c r="K91" s="113" t="s">
        <v>47</v>
      </c>
      <c r="L91" s="5"/>
      <c r="M91" s="5"/>
      <c r="N91" s="1"/>
      <c r="O91" s="1"/>
      <c r="P91" s="1"/>
      <c r="Q91" s="1"/>
      <c r="R91" s="1"/>
    </row>
    <row r="92" spans="1:18" x14ac:dyDescent="0.3">
      <c r="A92" s="2"/>
      <c r="B92" s="2"/>
      <c r="C92" s="105" t="s">
        <v>67</v>
      </c>
      <c r="D92" s="114">
        <f>IF(F75=" ",0,F75)</f>
        <v>0</v>
      </c>
      <c r="E92" s="114">
        <f t="shared" ref="E92:E93" si="13">IF(D92&lt;$E$89,0,D92)</f>
        <v>0</v>
      </c>
      <c r="F92" s="115">
        <f t="shared" ref="F92:F94" si="14">IF($E$89=0,0,INT(E92/$E$89))</f>
        <v>0</v>
      </c>
      <c r="G92" s="115"/>
      <c r="H92" s="116">
        <f t="shared" ref="H92:H94" si="15">IF(E92&gt;0,D92/(F92+1),0)</f>
        <v>0</v>
      </c>
      <c r="I92" s="116">
        <f t="shared" ref="I92:I102" si="16">MAX($H$92:$H$102)</f>
        <v>0</v>
      </c>
      <c r="J92" s="114">
        <f t="shared" ref="J92:J102" si="17">IF(F$103&gt;=$E$87,0,IF(F$103=0,0,IF(I92=H92,1,0)))</f>
        <v>0</v>
      </c>
      <c r="K92" s="114">
        <f>IF($F$103=0,0,F92+J92)</f>
        <v>0</v>
      </c>
      <c r="L92" s="5"/>
      <c r="M92" s="5"/>
      <c r="N92" s="1"/>
      <c r="O92" s="1"/>
      <c r="P92" s="1"/>
      <c r="Q92" s="1"/>
      <c r="R92" s="1"/>
    </row>
    <row r="93" spans="1:18" x14ac:dyDescent="0.3">
      <c r="A93" s="2"/>
      <c r="B93" s="2"/>
      <c r="C93" s="105" t="s">
        <v>69</v>
      </c>
      <c r="D93" s="114">
        <f>IF(G75=" ",0,G75)</f>
        <v>0</v>
      </c>
      <c r="E93" s="114">
        <f t="shared" si="13"/>
        <v>0</v>
      </c>
      <c r="F93" s="115">
        <f t="shared" si="14"/>
        <v>0</v>
      </c>
      <c r="G93" s="115"/>
      <c r="H93" s="116">
        <f t="shared" si="15"/>
        <v>0</v>
      </c>
      <c r="I93" s="116">
        <f t="shared" si="16"/>
        <v>0</v>
      </c>
      <c r="J93" s="114">
        <f t="shared" si="17"/>
        <v>0</v>
      </c>
      <c r="K93" s="114">
        <f>IF($F$103=0,0,F93+J93)</f>
        <v>0</v>
      </c>
      <c r="L93" s="5"/>
      <c r="M93" s="5"/>
      <c r="N93" s="1"/>
      <c r="O93" s="1"/>
      <c r="P93" s="1"/>
      <c r="Q93" s="1"/>
      <c r="R93" s="1"/>
    </row>
    <row r="94" spans="1:18" x14ac:dyDescent="0.3">
      <c r="A94" s="2"/>
      <c r="B94" s="2"/>
      <c r="C94" s="105" t="s">
        <v>65</v>
      </c>
      <c r="D94" s="114">
        <f>IF(H75=" ",0,H75)</f>
        <v>0</v>
      </c>
      <c r="E94" s="114">
        <f t="shared" ref="E94" si="18">IF(D94&lt;$E$89,0,D94)</f>
        <v>0</v>
      </c>
      <c r="F94" s="115">
        <f t="shared" si="14"/>
        <v>0</v>
      </c>
      <c r="G94" s="115"/>
      <c r="H94" s="116">
        <f t="shared" si="15"/>
        <v>0</v>
      </c>
      <c r="I94" s="116">
        <f t="shared" si="16"/>
        <v>0</v>
      </c>
      <c r="J94" s="114">
        <f t="shared" si="17"/>
        <v>0</v>
      </c>
      <c r="K94" s="114">
        <f>IF($F$103=0,0,F94+J94)</f>
        <v>0</v>
      </c>
      <c r="L94" s="5"/>
      <c r="M94" s="5"/>
      <c r="N94" s="1"/>
      <c r="O94" s="1"/>
      <c r="P94" s="1"/>
      <c r="Q94" s="1"/>
      <c r="R94" s="1"/>
    </row>
    <row r="95" spans="1:18" x14ac:dyDescent="0.3">
      <c r="A95" s="2"/>
      <c r="B95" s="2"/>
      <c r="C95" s="105" t="s">
        <v>68</v>
      </c>
      <c r="D95" s="114">
        <f>IF(I75=" ",0,I75)</f>
        <v>0</v>
      </c>
      <c r="E95" s="114">
        <f t="shared" ref="E95:E98" si="19">IF(D95&lt;$E$89,0,D95)</f>
        <v>0</v>
      </c>
      <c r="F95" s="115">
        <f t="shared" ref="F95:F102" si="20">IF($E$89=0,0,INT(E95/$E$89))</f>
        <v>0</v>
      </c>
      <c r="G95" s="115"/>
      <c r="H95" s="116">
        <f>IF(E95&gt;0,D95/(F95+1),0)</f>
        <v>0</v>
      </c>
      <c r="I95" s="116">
        <f t="shared" si="16"/>
        <v>0</v>
      </c>
      <c r="J95" s="114">
        <f t="shared" si="17"/>
        <v>0</v>
      </c>
      <c r="K95" s="114">
        <f t="shared" ref="K95:K102" si="21">IF($F$103=0,0,F95+J95)</f>
        <v>0</v>
      </c>
      <c r="L95" s="6"/>
      <c r="M95" s="6"/>
      <c r="N95" s="1"/>
      <c r="O95" s="1"/>
      <c r="P95" s="1"/>
      <c r="Q95" s="1"/>
      <c r="R95" s="1"/>
    </row>
    <row r="96" spans="1:18" x14ac:dyDescent="0.3">
      <c r="A96" s="1"/>
      <c r="B96" s="1"/>
      <c r="C96" s="105" t="s">
        <v>66</v>
      </c>
      <c r="D96" s="114">
        <f>IF(J75=" ",0,J75)</f>
        <v>0</v>
      </c>
      <c r="E96" s="114">
        <f t="shared" si="19"/>
        <v>0</v>
      </c>
      <c r="F96" s="115">
        <f t="shared" si="20"/>
        <v>0</v>
      </c>
      <c r="G96" s="115"/>
      <c r="H96" s="116">
        <f t="shared" ref="H96:H102" si="22">IF(E96&gt;0,D96/(F96+1),0)</f>
        <v>0</v>
      </c>
      <c r="I96" s="116">
        <f t="shared" si="16"/>
        <v>0</v>
      </c>
      <c r="J96" s="114">
        <f t="shared" si="17"/>
        <v>0</v>
      </c>
      <c r="K96" s="114">
        <f t="shared" si="21"/>
        <v>0</v>
      </c>
      <c r="L96" s="6"/>
      <c r="M96" s="6"/>
      <c r="N96" s="1"/>
      <c r="O96" s="1"/>
      <c r="P96" s="1"/>
      <c r="Q96" s="1"/>
      <c r="R96" s="1"/>
    </row>
    <row r="97" spans="1:18" x14ac:dyDescent="0.3">
      <c r="A97" s="1"/>
      <c r="B97" s="1"/>
      <c r="C97" s="105" t="s">
        <v>114</v>
      </c>
      <c r="D97" s="114">
        <f>IF(K75=" ",0,K75)</f>
        <v>0</v>
      </c>
      <c r="E97" s="114">
        <f t="shared" si="19"/>
        <v>0</v>
      </c>
      <c r="F97" s="115">
        <f t="shared" si="20"/>
        <v>0</v>
      </c>
      <c r="G97" s="115"/>
      <c r="H97" s="116">
        <f t="shared" si="22"/>
        <v>0</v>
      </c>
      <c r="I97" s="116">
        <f t="shared" si="16"/>
        <v>0</v>
      </c>
      <c r="J97" s="114">
        <f t="shared" si="17"/>
        <v>0</v>
      </c>
      <c r="K97" s="114">
        <f t="shared" si="21"/>
        <v>0</v>
      </c>
      <c r="L97" s="6"/>
      <c r="M97" s="6"/>
      <c r="N97" s="1"/>
      <c r="O97" s="1"/>
      <c r="P97" s="1"/>
      <c r="Q97" s="1"/>
      <c r="R97" s="1"/>
    </row>
    <row r="98" spans="1:18" x14ac:dyDescent="0.3">
      <c r="A98" s="1"/>
      <c r="B98" s="1"/>
      <c r="C98" s="105" t="s">
        <v>115</v>
      </c>
      <c r="D98" s="114">
        <f>IF(L75=" ",0,L75)</f>
        <v>0</v>
      </c>
      <c r="E98" s="114">
        <f t="shared" si="19"/>
        <v>0</v>
      </c>
      <c r="F98" s="115">
        <f t="shared" si="20"/>
        <v>0</v>
      </c>
      <c r="G98" s="115"/>
      <c r="H98" s="116">
        <f t="shared" si="22"/>
        <v>0</v>
      </c>
      <c r="I98" s="116">
        <f t="shared" si="16"/>
        <v>0</v>
      </c>
      <c r="J98" s="114">
        <f t="shared" si="17"/>
        <v>0</v>
      </c>
      <c r="K98" s="114">
        <f t="shared" si="21"/>
        <v>0</v>
      </c>
      <c r="L98" s="6"/>
      <c r="M98" s="6"/>
      <c r="N98" s="1"/>
      <c r="O98" s="1"/>
      <c r="P98" s="1"/>
      <c r="Q98" s="1"/>
      <c r="R98" s="1"/>
    </row>
    <row r="99" spans="1:18" x14ac:dyDescent="0.3">
      <c r="A99" s="1"/>
      <c r="B99" s="1"/>
      <c r="C99" s="105" t="s">
        <v>50</v>
      </c>
      <c r="D99" s="114">
        <f>IF(M75=" ",0,M75)</f>
        <v>0</v>
      </c>
      <c r="E99" s="114">
        <f t="shared" ref="E99:E102" si="23">IF(D99&lt;$E$89,0,D99)</f>
        <v>0</v>
      </c>
      <c r="F99" s="115">
        <f t="shared" si="20"/>
        <v>0</v>
      </c>
      <c r="G99" s="115"/>
      <c r="H99" s="116">
        <f t="shared" si="22"/>
        <v>0</v>
      </c>
      <c r="I99" s="116">
        <f t="shared" si="16"/>
        <v>0</v>
      </c>
      <c r="J99" s="114">
        <f t="shared" si="17"/>
        <v>0</v>
      </c>
      <c r="K99" s="114">
        <f t="shared" si="21"/>
        <v>0</v>
      </c>
      <c r="L99" s="6"/>
      <c r="M99" s="6"/>
      <c r="N99" s="1"/>
      <c r="O99" s="1"/>
      <c r="P99" s="1"/>
      <c r="Q99" s="1"/>
      <c r="R99" s="1"/>
    </row>
    <row r="100" spans="1:18" x14ac:dyDescent="0.3">
      <c r="A100" s="1"/>
      <c r="B100" s="1"/>
      <c r="C100" s="105" t="s">
        <v>116</v>
      </c>
      <c r="D100" s="114">
        <f>IF(N75=" ",0,N75)</f>
        <v>0</v>
      </c>
      <c r="E100" s="114">
        <f t="shared" si="23"/>
        <v>0</v>
      </c>
      <c r="F100" s="115">
        <f t="shared" si="20"/>
        <v>0</v>
      </c>
      <c r="G100" s="115"/>
      <c r="H100" s="116">
        <f t="shared" si="22"/>
        <v>0</v>
      </c>
      <c r="I100" s="116">
        <f t="shared" si="16"/>
        <v>0</v>
      </c>
      <c r="J100" s="114">
        <f t="shared" si="17"/>
        <v>0</v>
      </c>
      <c r="K100" s="114">
        <f t="shared" si="21"/>
        <v>0</v>
      </c>
      <c r="L100" s="6"/>
      <c r="M100" s="6"/>
      <c r="N100" s="1"/>
      <c r="O100" s="1"/>
      <c r="P100" s="1"/>
      <c r="Q100" s="1"/>
      <c r="R100" s="1"/>
    </row>
    <row r="101" spans="1:18" x14ac:dyDescent="0.3">
      <c r="A101" s="1"/>
      <c r="B101" s="1"/>
      <c r="C101" s="105" t="s">
        <v>49</v>
      </c>
      <c r="D101" s="114">
        <f>IF(O75=" ",0,O75)</f>
        <v>0</v>
      </c>
      <c r="E101" s="114">
        <f t="shared" si="23"/>
        <v>0</v>
      </c>
      <c r="F101" s="115">
        <f t="shared" si="20"/>
        <v>0</v>
      </c>
      <c r="G101" s="115"/>
      <c r="H101" s="116">
        <f t="shared" si="22"/>
        <v>0</v>
      </c>
      <c r="I101" s="116">
        <f t="shared" si="16"/>
        <v>0</v>
      </c>
      <c r="J101" s="114">
        <f t="shared" si="17"/>
        <v>0</v>
      </c>
      <c r="K101" s="114">
        <f t="shared" si="21"/>
        <v>0</v>
      </c>
      <c r="L101" s="6"/>
      <c r="M101" s="6"/>
      <c r="N101" s="1"/>
      <c r="O101" s="1"/>
      <c r="P101" s="1"/>
      <c r="Q101" s="1"/>
      <c r="R101" s="1"/>
    </row>
    <row r="102" spans="1:18" x14ac:dyDescent="0.3">
      <c r="A102" s="1"/>
      <c r="B102" s="1"/>
      <c r="C102" s="105" t="s">
        <v>48</v>
      </c>
      <c r="D102" s="114">
        <f>IF(P75=" ",0,P75)</f>
        <v>0</v>
      </c>
      <c r="E102" s="114">
        <f t="shared" si="23"/>
        <v>0</v>
      </c>
      <c r="F102" s="115">
        <f t="shared" si="20"/>
        <v>0</v>
      </c>
      <c r="G102" s="115"/>
      <c r="H102" s="116">
        <f t="shared" si="22"/>
        <v>0</v>
      </c>
      <c r="I102" s="116">
        <f t="shared" si="16"/>
        <v>0</v>
      </c>
      <c r="J102" s="114">
        <f t="shared" si="17"/>
        <v>0</v>
      </c>
      <c r="K102" s="114">
        <f t="shared" si="21"/>
        <v>0</v>
      </c>
      <c r="L102" s="6"/>
      <c r="M102" s="6"/>
      <c r="N102" s="1"/>
      <c r="O102" s="1"/>
      <c r="P102" s="1"/>
      <c r="Q102" s="1"/>
      <c r="R102" s="1"/>
    </row>
    <row r="103" spans="1:18" ht="15" thickBot="1" x14ac:dyDescent="0.35">
      <c r="A103" s="1"/>
      <c r="B103" s="1"/>
      <c r="C103" s="105"/>
      <c r="D103" s="105"/>
      <c r="E103" s="105"/>
      <c r="F103" s="117">
        <f>SUM(F92:F102)</f>
        <v>0</v>
      </c>
      <c r="G103" s="118"/>
      <c r="H103" s="105"/>
      <c r="I103" s="105"/>
      <c r="J103" s="119">
        <f>SUM(J92:J102)</f>
        <v>0</v>
      </c>
      <c r="K103" s="120">
        <f>SUM(K92:K102)</f>
        <v>0</v>
      </c>
      <c r="L103" s="8"/>
      <c r="M103" s="8"/>
      <c r="N103" s="1"/>
      <c r="O103" s="1"/>
      <c r="P103" s="1"/>
      <c r="Q103" s="1"/>
      <c r="R103" s="1"/>
    </row>
    <row r="104" spans="1:18" ht="15" thickTop="1" x14ac:dyDescent="0.3">
      <c r="A104" s="1"/>
      <c r="B104" s="1"/>
      <c r="C104" s="105"/>
      <c r="D104" s="105"/>
      <c r="E104" s="105"/>
      <c r="F104" s="105"/>
      <c r="G104" s="101"/>
      <c r="H104" s="105"/>
      <c r="I104" s="105"/>
      <c r="J104" s="105"/>
      <c r="K104" s="105"/>
      <c r="L104" s="4"/>
      <c r="M104" s="4"/>
      <c r="N104" s="1"/>
      <c r="O104" s="1"/>
      <c r="P104" s="1"/>
      <c r="Q104" s="1"/>
      <c r="R104" s="1"/>
    </row>
    <row r="105" spans="1:18" x14ac:dyDescent="0.3">
      <c r="A105" s="1"/>
      <c r="B105" s="1"/>
      <c r="C105" s="105"/>
      <c r="D105" s="105"/>
      <c r="E105" s="105"/>
      <c r="F105" s="105"/>
      <c r="G105" s="105"/>
      <c r="H105" s="105"/>
      <c r="I105" s="105"/>
      <c r="J105" s="105"/>
      <c r="K105" s="105"/>
      <c r="L105" s="4"/>
      <c r="M105" s="4"/>
      <c r="N105" s="1"/>
      <c r="O105" s="1"/>
      <c r="P105" s="1"/>
      <c r="Q105" s="1"/>
      <c r="R105" s="1"/>
    </row>
    <row r="106" spans="1:18" x14ac:dyDescent="0.3">
      <c r="A106" s="1"/>
      <c r="B106" s="1"/>
      <c r="C106" s="111" t="s">
        <v>41</v>
      </c>
      <c r="D106" s="112" t="s">
        <v>42</v>
      </c>
      <c r="E106" s="105"/>
      <c r="F106" s="121" t="s">
        <v>51</v>
      </c>
      <c r="G106" s="122"/>
      <c r="H106" s="113" t="s">
        <v>44</v>
      </c>
      <c r="I106" s="113" t="s">
        <v>45</v>
      </c>
      <c r="J106" s="113" t="s">
        <v>46</v>
      </c>
      <c r="K106" s="113" t="s">
        <v>47</v>
      </c>
      <c r="L106" s="5"/>
      <c r="M106" s="5"/>
      <c r="N106" s="1"/>
      <c r="O106" s="1"/>
      <c r="P106" s="1"/>
      <c r="Q106" s="1"/>
      <c r="R106" s="1"/>
    </row>
    <row r="107" spans="1:18" x14ac:dyDescent="0.3">
      <c r="A107" s="1"/>
      <c r="B107" s="1"/>
      <c r="C107" s="105" t="str">
        <f>$C$92</f>
        <v>MAS</v>
      </c>
      <c r="D107" s="114">
        <f>$D$92</f>
        <v>0</v>
      </c>
      <c r="E107" s="114">
        <f t="shared" ref="E107:E109" si="24">IF(D107&lt;$E$89,0,D107)</f>
        <v>0</v>
      </c>
      <c r="F107" s="123">
        <f t="shared" ref="F107:F117" si="25">K92</f>
        <v>0</v>
      </c>
      <c r="G107" s="123"/>
      <c r="H107" s="116">
        <f t="shared" ref="H107:H109" si="26">IF(E107&gt;0,D107/(F107+1),0)</f>
        <v>0</v>
      </c>
      <c r="I107" s="116">
        <f t="shared" ref="I107:I117" si="27">MAX($H$107:$H$117)</f>
        <v>0</v>
      </c>
      <c r="J107" s="114">
        <f t="shared" ref="J107:J117" si="28">IF(F$118&gt;=$E$87,0,IF(F$118=0,0,IF(I107=H107,1,0)))</f>
        <v>0</v>
      </c>
      <c r="K107" s="123">
        <f>IF($F$118=1,0,F107+J107)</f>
        <v>0</v>
      </c>
      <c r="L107" s="5"/>
      <c r="M107" s="5"/>
      <c r="N107" s="1"/>
      <c r="O107" s="1"/>
      <c r="P107" s="1"/>
      <c r="Q107" s="1"/>
      <c r="R107" s="1"/>
    </row>
    <row r="108" spans="1:18" x14ac:dyDescent="0.3">
      <c r="A108" s="1"/>
      <c r="B108" s="1"/>
      <c r="C108" s="105" t="str">
        <f>$C$93</f>
        <v>PPA</v>
      </c>
      <c r="D108" s="114">
        <f>$D$93</f>
        <v>0</v>
      </c>
      <c r="E108" s="114">
        <f t="shared" si="24"/>
        <v>0</v>
      </c>
      <c r="F108" s="123">
        <f t="shared" si="25"/>
        <v>0</v>
      </c>
      <c r="G108" s="123"/>
      <c r="H108" s="116">
        <f t="shared" si="26"/>
        <v>0</v>
      </c>
      <c r="I108" s="116">
        <f t="shared" si="27"/>
        <v>0</v>
      </c>
      <c r="J108" s="114">
        <f t="shared" si="28"/>
        <v>0</v>
      </c>
      <c r="K108" s="123">
        <f>IF($F$118=1,0,F108+J108)</f>
        <v>0</v>
      </c>
      <c r="L108" s="5"/>
      <c r="M108" s="5"/>
      <c r="N108" s="1"/>
      <c r="O108" s="1"/>
      <c r="P108" s="1"/>
      <c r="Q108" s="1"/>
      <c r="R108" s="1"/>
    </row>
    <row r="109" spans="1:18" x14ac:dyDescent="0.3">
      <c r="A109" s="1"/>
      <c r="B109" s="1"/>
      <c r="C109" s="105" t="str">
        <f>$C$94</f>
        <v>RAIZ</v>
      </c>
      <c r="D109" s="114">
        <f>$D$94</f>
        <v>0</v>
      </c>
      <c r="E109" s="114">
        <f t="shared" si="24"/>
        <v>0</v>
      </c>
      <c r="F109" s="123">
        <f t="shared" si="25"/>
        <v>0</v>
      </c>
      <c r="G109" s="123"/>
      <c r="H109" s="116">
        <f t="shared" si="26"/>
        <v>0</v>
      </c>
      <c r="I109" s="116">
        <f t="shared" si="27"/>
        <v>0</v>
      </c>
      <c r="J109" s="114">
        <f t="shared" si="28"/>
        <v>0</v>
      </c>
      <c r="K109" s="123">
        <f>IF($F$118=1,0,F109+J109)</f>
        <v>0</v>
      </c>
      <c r="L109" s="5"/>
      <c r="M109" s="5"/>
      <c r="N109" s="1"/>
      <c r="O109" s="1"/>
      <c r="P109" s="1"/>
      <c r="Q109" s="1"/>
      <c r="R109" s="1"/>
    </row>
    <row r="110" spans="1:18" x14ac:dyDescent="0.3">
      <c r="A110" s="1"/>
      <c r="B110" s="1"/>
      <c r="C110" s="105" t="str">
        <f>$C$95</f>
        <v>HTC</v>
      </c>
      <c r="D110" s="114">
        <f>$D$95</f>
        <v>0</v>
      </c>
      <c r="E110" s="114">
        <f t="shared" ref="E110:E117" si="29">IF(D110&lt;$E$89,0,D110)</f>
        <v>0</v>
      </c>
      <c r="F110" s="123">
        <f t="shared" si="25"/>
        <v>0</v>
      </c>
      <c r="G110" s="123"/>
      <c r="H110" s="116">
        <f t="shared" ref="H110:H117" si="30">IF(E110&gt;0,D110/(F110+1),0)</f>
        <v>0</v>
      </c>
      <c r="I110" s="116">
        <f t="shared" si="27"/>
        <v>0</v>
      </c>
      <c r="J110" s="114">
        <f t="shared" si="28"/>
        <v>0</v>
      </c>
      <c r="K110" s="123">
        <f t="shared" ref="K110:K117" si="31">IF($F$118=1,0,F110+J110)</f>
        <v>0</v>
      </c>
      <c r="L110" s="7"/>
      <c r="M110" s="7"/>
      <c r="N110" s="1"/>
      <c r="O110" s="1"/>
      <c r="P110" s="1"/>
      <c r="Q110" s="1"/>
      <c r="R110" s="1"/>
    </row>
    <row r="111" spans="1:18" x14ac:dyDescent="0.3">
      <c r="A111" s="1"/>
      <c r="B111" s="1"/>
      <c r="C111" s="105" t="str">
        <f>$C$96</f>
        <v>CURPA</v>
      </c>
      <c r="D111" s="114">
        <f>$D$96</f>
        <v>0</v>
      </c>
      <c r="E111" s="114">
        <f t="shared" si="29"/>
        <v>0</v>
      </c>
      <c r="F111" s="123">
        <f t="shared" si="25"/>
        <v>0</v>
      </c>
      <c r="G111" s="123"/>
      <c r="H111" s="116">
        <f t="shared" si="30"/>
        <v>0</v>
      </c>
      <c r="I111" s="116">
        <f t="shared" si="27"/>
        <v>0</v>
      </c>
      <c r="J111" s="114">
        <f t="shared" si="28"/>
        <v>0</v>
      </c>
      <c r="K111" s="123">
        <f t="shared" si="31"/>
        <v>0</v>
      </c>
      <c r="L111" s="7"/>
      <c r="M111" s="7"/>
      <c r="N111" s="1"/>
      <c r="O111" s="1"/>
      <c r="P111" s="1"/>
      <c r="Q111" s="1"/>
      <c r="R111" s="1"/>
    </row>
    <row r="112" spans="1:18" x14ac:dyDescent="0.3">
      <c r="A112" s="1"/>
      <c r="B112" s="1"/>
      <c r="C112" s="105" t="str">
        <f>$C$97</f>
        <v>FUTURO</v>
      </c>
      <c r="D112" s="114">
        <f>$D$97</f>
        <v>0</v>
      </c>
      <c r="E112" s="114">
        <f t="shared" si="29"/>
        <v>0</v>
      </c>
      <c r="F112" s="123">
        <f t="shared" si="25"/>
        <v>0</v>
      </c>
      <c r="G112" s="123"/>
      <c r="H112" s="116">
        <f t="shared" si="30"/>
        <v>0</v>
      </c>
      <c r="I112" s="116">
        <f t="shared" si="27"/>
        <v>0</v>
      </c>
      <c r="J112" s="114">
        <f t="shared" si="28"/>
        <v>0</v>
      </c>
      <c r="K112" s="123">
        <f t="shared" si="31"/>
        <v>0</v>
      </c>
      <c r="L112" s="7"/>
      <c r="M112" s="7"/>
      <c r="N112" s="1"/>
      <c r="O112" s="1"/>
      <c r="P112" s="1"/>
      <c r="Q112" s="1"/>
      <c r="R112" s="1"/>
    </row>
    <row r="113" spans="1:18" x14ac:dyDescent="0.3">
      <c r="A113" s="1"/>
      <c r="B113" s="1"/>
      <c r="C113" s="105" t="str">
        <f>$C$98</f>
        <v>LPR</v>
      </c>
      <c r="D113" s="114">
        <f>$D$98</f>
        <v>0</v>
      </c>
      <c r="E113" s="114">
        <f t="shared" si="29"/>
        <v>0</v>
      </c>
      <c r="F113" s="123">
        <f t="shared" si="25"/>
        <v>0</v>
      </c>
      <c r="G113" s="123"/>
      <c r="H113" s="116">
        <f t="shared" si="30"/>
        <v>0</v>
      </c>
      <c r="I113" s="116">
        <f t="shared" si="27"/>
        <v>0</v>
      </c>
      <c r="J113" s="114">
        <f t="shared" si="28"/>
        <v>0</v>
      </c>
      <c r="K113" s="123">
        <f t="shared" si="31"/>
        <v>0</v>
      </c>
      <c r="L113" s="7"/>
      <c r="M113" s="7"/>
      <c r="N113" s="1"/>
      <c r="O113" s="1"/>
      <c r="P113" s="1"/>
      <c r="Q113" s="1"/>
      <c r="R113" s="1"/>
    </row>
    <row r="114" spans="1:18" x14ac:dyDescent="0.3">
      <c r="A114" s="1"/>
      <c r="B114" s="1"/>
      <c r="C114" s="105" t="str">
        <f>$C$99</f>
        <v>RED</v>
      </c>
      <c r="D114" s="114">
        <f>$D$99</f>
        <v>0</v>
      </c>
      <c r="E114" s="114">
        <f t="shared" si="29"/>
        <v>0</v>
      </c>
      <c r="F114" s="123">
        <f t="shared" si="25"/>
        <v>0</v>
      </c>
      <c r="G114" s="123"/>
      <c r="H114" s="116">
        <f t="shared" si="30"/>
        <v>0</v>
      </c>
      <c r="I114" s="116">
        <f t="shared" si="27"/>
        <v>0</v>
      </c>
      <c r="J114" s="114">
        <f t="shared" si="28"/>
        <v>0</v>
      </c>
      <c r="K114" s="123">
        <f t="shared" si="31"/>
        <v>0</v>
      </c>
      <c r="L114" s="7"/>
      <c r="M114" s="7"/>
      <c r="N114" s="1"/>
      <c r="O114" s="1"/>
      <c r="P114" s="1"/>
      <c r="Q114" s="1"/>
      <c r="R114" s="1"/>
    </row>
    <row r="115" spans="1:18" x14ac:dyDescent="0.3">
      <c r="A115" s="1"/>
      <c r="B115" s="1"/>
      <c r="C115" s="105" t="str">
        <f>$C$100</f>
        <v>ACCION21</v>
      </c>
      <c r="D115" s="114">
        <f>$D$100</f>
        <v>0</v>
      </c>
      <c r="E115" s="114">
        <f t="shared" si="29"/>
        <v>0</v>
      </c>
      <c r="F115" s="123">
        <f t="shared" si="25"/>
        <v>0</v>
      </c>
      <c r="G115" s="123"/>
      <c r="H115" s="116">
        <f t="shared" si="30"/>
        <v>0</v>
      </c>
      <c r="I115" s="116">
        <f t="shared" si="27"/>
        <v>0</v>
      </c>
      <c r="J115" s="114">
        <f t="shared" si="28"/>
        <v>0</v>
      </c>
      <c r="K115" s="123">
        <f t="shared" si="31"/>
        <v>0</v>
      </c>
      <c r="L115" s="7"/>
      <c r="M115" s="7"/>
      <c r="N115" s="1"/>
      <c r="O115" s="1"/>
      <c r="P115" s="1"/>
      <c r="Q115" s="1"/>
      <c r="R115" s="1"/>
    </row>
    <row r="116" spans="1:18" x14ac:dyDescent="0.3">
      <c r="A116" s="1"/>
      <c r="B116" s="1"/>
      <c r="C116" s="105" t="str">
        <f>$C$101</f>
        <v>MEP</v>
      </c>
      <c r="D116" s="114">
        <f>$D$101</f>
        <v>0</v>
      </c>
      <c r="E116" s="114">
        <f t="shared" si="29"/>
        <v>0</v>
      </c>
      <c r="F116" s="123">
        <f t="shared" si="25"/>
        <v>0</v>
      </c>
      <c r="G116" s="123"/>
      <c r="H116" s="116">
        <f t="shared" si="30"/>
        <v>0</v>
      </c>
      <c r="I116" s="116">
        <f t="shared" si="27"/>
        <v>0</v>
      </c>
      <c r="J116" s="114">
        <f t="shared" si="28"/>
        <v>0</v>
      </c>
      <c r="K116" s="123">
        <f t="shared" si="31"/>
        <v>0</v>
      </c>
      <c r="L116" s="7"/>
      <c r="M116" s="7"/>
      <c r="N116" s="1"/>
      <c r="O116" s="1"/>
      <c r="P116" s="1"/>
      <c r="Q116" s="1"/>
      <c r="R116" s="1"/>
    </row>
    <row r="117" spans="1:18" x14ac:dyDescent="0.3">
      <c r="A117" s="1"/>
      <c r="B117" s="1"/>
      <c r="C117" s="105" t="str">
        <f>$C$102</f>
        <v>AVP</v>
      </c>
      <c r="D117" s="114">
        <f>$D$102</f>
        <v>0</v>
      </c>
      <c r="E117" s="114">
        <f t="shared" si="29"/>
        <v>0</v>
      </c>
      <c r="F117" s="123">
        <f t="shared" si="25"/>
        <v>0</v>
      </c>
      <c r="G117" s="123"/>
      <c r="H117" s="116">
        <f t="shared" si="30"/>
        <v>0</v>
      </c>
      <c r="I117" s="116">
        <f t="shared" si="27"/>
        <v>0</v>
      </c>
      <c r="J117" s="114">
        <f t="shared" si="28"/>
        <v>0</v>
      </c>
      <c r="K117" s="123">
        <f t="shared" si="31"/>
        <v>0</v>
      </c>
      <c r="L117" s="7"/>
      <c r="M117" s="7"/>
      <c r="N117" s="1"/>
      <c r="O117" s="1"/>
      <c r="P117" s="1"/>
      <c r="Q117" s="1"/>
      <c r="R117" s="1"/>
    </row>
    <row r="118" spans="1:18" ht="15" thickBot="1" x14ac:dyDescent="0.35">
      <c r="A118" s="1"/>
      <c r="B118" s="1"/>
      <c r="C118" s="105"/>
      <c r="D118" s="105"/>
      <c r="E118" s="105"/>
      <c r="F118" s="120">
        <f>SUM(F107:F117)</f>
        <v>0</v>
      </c>
      <c r="G118" s="124"/>
      <c r="H118" s="105"/>
      <c r="I118" s="105"/>
      <c r="J118" s="119">
        <f>SUM(J107:J117)</f>
        <v>0</v>
      </c>
      <c r="K118" s="120">
        <f>SUM(K107:K117)</f>
        <v>0</v>
      </c>
      <c r="L118" s="8"/>
      <c r="M118" s="8"/>
      <c r="N118" s="1"/>
      <c r="O118" s="1"/>
      <c r="P118" s="1"/>
      <c r="Q118" s="1"/>
      <c r="R118" s="1"/>
    </row>
    <row r="119" spans="1:18" ht="15" thickTop="1" x14ac:dyDescent="0.3">
      <c r="A119" s="1"/>
      <c r="B119" s="1"/>
      <c r="C119" s="105"/>
      <c r="D119" s="105"/>
      <c r="E119" s="105"/>
      <c r="F119" s="105"/>
      <c r="G119" s="101"/>
      <c r="H119" s="105"/>
      <c r="I119" s="105"/>
      <c r="J119" s="105"/>
      <c r="K119" s="105"/>
      <c r="L119" s="4"/>
      <c r="M119" s="4"/>
      <c r="N119" s="1"/>
      <c r="O119" s="1"/>
      <c r="P119" s="1"/>
      <c r="Q119" s="1"/>
      <c r="R119" s="1"/>
    </row>
    <row r="120" spans="1:18" x14ac:dyDescent="0.3">
      <c r="A120" s="1"/>
      <c r="B120" s="1"/>
      <c r="C120" s="105"/>
      <c r="D120" s="105"/>
      <c r="E120" s="105"/>
      <c r="F120" s="105"/>
      <c r="G120" s="105"/>
      <c r="H120" s="105"/>
      <c r="I120" s="105"/>
      <c r="J120" s="105"/>
      <c r="K120" s="105"/>
      <c r="L120" s="4"/>
      <c r="M120" s="4"/>
      <c r="N120" s="1"/>
      <c r="O120" s="1"/>
      <c r="P120" s="1"/>
      <c r="Q120" s="1"/>
      <c r="R120" s="1"/>
    </row>
    <row r="121" spans="1:18" x14ac:dyDescent="0.3">
      <c r="A121" s="1"/>
      <c r="B121" s="1"/>
      <c r="C121" s="111" t="s">
        <v>41</v>
      </c>
      <c r="D121" s="112" t="s">
        <v>42</v>
      </c>
      <c r="E121" s="105"/>
      <c r="F121" s="121" t="s">
        <v>52</v>
      </c>
      <c r="G121" s="122"/>
      <c r="H121" s="113" t="s">
        <v>44</v>
      </c>
      <c r="I121" s="113" t="s">
        <v>45</v>
      </c>
      <c r="J121" s="113" t="s">
        <v>46</v>
      </c>
      <c r="K121" s="113" t="s">
        <v>47</v>
      </c>
      <c r="L121" s="5"/>
      <c r="M121" s="5"/>
      <c r="N121" s="1"/>
      <c r="O121" s="1"/>
      <c r="P121" s="1"/>
      <c r="Q121" s="1"/>
      <c r="R121" s="1"/>
    </row>
    <row r="122" spans="1:18" x14ac:dyDescent="0.3">
      <c r="A122" s="1"/>
      <c r="B122" s="1"/>
      <c r="C122" s="105" t="str">
        <f>$C$92</f>
        <v>MAS</v>
      </c>
      <c r="D122" s="114">
        <f>$D$92</f>
        <v>0</v>
      </c>
      <c r="E122" s="114">
        <f t="shared" ref="E122:E124" si="32">IF(D122&lt;$E$89,0,D122)</f>
        <v>0</v>
      </c>
      <c r="F122" s="123">
        <f t="shared" ref="F122:F132" si="33">K107</f>
        <v>0</v>
      </c>
      <c r="G122" s="123"/>
      <c r="H122" s="116">
        <f t="shared" ref="H122:H124" si="34">IF(E122&gt;0,D122/(F122+1),0)</f>
        <v>0</v>
      </c>
      <c r="I122" s="116">
        <f t="shared" ref="I122:I132" si="35">MAX($H$122:$H$132)</f>
        <v>0</v>
      </c>
      <c r="J122" s="114">
        <f t="shared" ref="J122:J132" si="36">IF(F$133&gt;=$E$87,0,IF(F$133=0,0,IF(I122=H122,1,0)))</f>
        <v>0</v>
      </c>
      <c r="K122" s="123">
        <f>IF($F$133=0,0,F122+J122)</f>
        <v>0</v>
      </c>
      <c r="L122" s="5"/>
      <c r="M122" s="5"/>
      <c r="N122" s="1"/>
      <c r="O122" s="1"/>
      <c r="P122" s="1"/>
      <c r="Q122" s="1"/>
      <c r="R122" s="1"/>
    </row>
    <row r="123" spans="1:18" x14ac:dyDescent="0.3">
      <c r="A123" s="1"/>
      <c r="B123" s="1"/>
      <c r="C123" s="105" t="str">
        <f>$C$93</f>
        <v>PPA</v>
      </c>
      <c r="D123" s="114">
        <f>$D$93</f>
        <v>0</v>
      </c>
      <c r="E123" s="114">
        <f t="shared" si="32"/>
        <v>0</v>
      </c>
      <c r="F123" s="123">
        <f t="shared" si="33"/>
        <v>0</v>
      </c>
      <c r="G123" s="123"/>
      <c r="H123" s="116">
        <f t="shared" si="34"/>
        <v>0</v>
      </c>
      <c r="I123" s="116">
        <f t="shared" si="35"/>
        <v>0</v>
      </c>
      <c r="J123" s="114">
        <f t="shared" si="36"/>
        <v>0</v>
      </c>
      <c r="K123" s="123">
        <f>IF($F$133=0,0,F123+J123)</f>
        <v>0</v>
      </c>
      <c r="L123" s="5"/>
      <c r="M123" s="5"/>
      <c r="N123" s="1"/>
      <c r="O123" s="1"/>
      <c r="P123" s="1"/>
      <c r="Q123" s="1"/>
      <c r="R123" s="1"/>
    </row>
    <row r="124" spans="1:18" x14ac:dyDescent="0.3">
      <c r="A124" s="1"/>
      <c r="B124" s="1"/>
      <c r="C124" s="105" t="str">
        <f>$C$94</f>
        <v>RAIZ</v>
      </c>
      <c r="D124" s="114">
        <f>$D$94</f>
        <v>0</v>
      </c>
      <c r="E124" s="114">
        <f t="shared" si="32"/>
        <v>0</v>
      </c>
      <c r="F124" s="123">
        <f t="shared" si="33"/>
        <v>0</v>
      </c>
      <c r="G124" s="123"/>
      <c r="H124" s="116">
        <f t="shared" si="34"/>
        <v>0</v>
      </c>
      <c r="I124" s="116">
        <f t="shared" si="35"/>
        <v>0</v>
      </c>
      <c r="J124" s="114">
        <f t="shared" si="36"/>
        <v>0</v>
      </c>
      <c r="K124" s="123">
        <f>IF($F$133=0,0,F124+J124)</f>
        <v>0</v>
      </c>
      <c r="L124" s="5"/>
      <c r="M124" s="5"/>
      <c r="N124" s="1"/>
      <c r="O124" s="1"/>
      <c r="P124" s="1"/>
      <c r="Q124" s="1"/>
      <c r="R124" s="1"/>
    </row>
    <row r="125" spans="1:18" x14ac:dyDescent="0.3">
      <c r="A125" s="1"/>
      <c r="B125" s="1"/>
      <c r="C125" s="105" t="str">
        <f>$C$95</f>
        <v>HTC</v>
      </c>
      <c r="D125" s="114">
        <f>$D$95</f>
        <v>0</v>
      </c>
      <c r="E125" s="114">
        <f t="shared" ref="E125:E132" si="37">IF(D125&lt;$E$89,0,D125)</f>
        <v>0</v>
      </c>
      <c r="F125" s="123">
        <f t="shared" si="33"/>
        <v>0</v>
      </c>
      <c r="G125" s="123"/>
      <c r="H125" s="116">
        <f t="shared" ref="H125:H132" si="38">IF(E125&gt;0,D125/(F125+1),0)</f>
        <v>0</v>
      </c>
      <c r="I125" s="116">
        <f t="shared" si="35"/>
        <v>0</v>
      </c>
      <c r="J125" s="114">
        <f t="shared" si="36"/>
        <v>0</v>
      </c>
      <c r="K125" s="123">
        <f t="shared" ref="K125:K132" si="39">IF($F$133=0,0,F125+J125)</f>
        <v>0</v>
      </c>
      <c r="L125" s="7"/>
      <c r="M125" s="7"/>
      <c r="N125" s="1"/>
      <c r="O125" s="1"/>
      <c r="P125" s="1"/>
      <c r="Q125" s="1"/>
      <c r="R125" s="1"/>
    </row>
    <row r="126" spans="1:18" x14ac:dyDescent="0.3">
      <c r="A126" s="1"/>
      <c r="B126" s="1"/>
      <c r="C126" s="105" t="str">
        <f>$C$96</f>
        <v>CURPA</v>
      </c>
      <c r="D126" s="114">
        <f>$D$96</f>
        <v>0</v>
      </c>
      <c r="E126" s="114">
        <f t="shared" si="37"/>
        <v>0</v>
      </c>
      <c r="F126" s="123">
        <f t="shared" si="33"/>
        <v>0</v>
      </c>
      <c r="G126" s="123"/>
      <c r="H126" s="116">
        <f t="shared" si="38"/>
        <v>0</v>
      </c>
      <c r="I126" s="116">
        <f t="shared" si="35"/>
        <v>0</v>
      </c>
      <c r="J126" s="114">
        <f t="shared" si="36"/>
        <v>0</v>
      </c>
      <c r="K126" s="123">
        <f t="shared" si="39"/>
        <v>0</v>
      </c>
      <c r="L126" s="7"/>
      <c r="M126" s="7"/>
      <c r="N126" s="1"/>
      <c r="O126" s="1"/>
      <c r="P126" s="1"/>
      <c r="Q126" s="1"/>
      <c r="R126" s="1"/>
    </row>
    <row r="127" spans="1:18" x14ac:dyDescent="0.3">
      <c r="A127" s="1"/>
      <c r="B127" s="1"/>
      <c r="C127" s="105" t="str">
        <f>$C$97</f>
        <v>FUTURO</v>
      </c>
      <c r="D127" s="114">
        <f>$D$97</f>
        <v>0</v>
      </c>
      <c r="E127" s="114">
        <f t="shared" si="37"/>
        <v>0</v>
      </c>
      <c r="F127" s="123">
        <f t="shared" si="33"/>
        <v>0</v>
      </c>
      <c r="G127" s="123"/>
      <c r="H127" s="116">
        <f t="shared" si="38"/>
        <v>0</v>
      </c>
      <c r="I127" s="116">
        <f t="shared" si="35"/>
        <v>0</v>
      </c>
      <c r="J127" s="114">
        <f t="shared" si="36"/>
        <v>0</v>
      </c>
      <c r="K127" s="123">
        <f t="shared" si="39"/>
        <v>0</v>
      </c>
      <c r="L127" s="7"/>
      <c r="M127" s="7"/>
      <c r="N127" s="1"/>
      <c r="O127" s="1"/>
      <c r="P127" s="1"/>
      <c r="Q127" s="1"/>
      <c r="R127" s="1"/>
    </row>
    <row r="128" spans="1:18" x14ac:dyDescent="0.3">
      <c r="A128" s="1"/>
      <c r="B128" s="1"/>
      <c r="C128" s="105" t="str">
        <f>$C$98</f>
        <v>LPR</v>
      </c>
      <c r="D128" s="114">
        <f>$D$98</f>
        <v>0</v>
      </c>
      <c r="E128" s="114">
        <f t="shared" si="37"/>
        <v>0</v>
      </c>
      <c r="F128" s="123">
        <f t="shared" si="33"/>
        <v>0</v>
      </c>
      <c r="G128" s="123"/>
      <c r="H128" s="116">
        <f t="shared" si="38"/>
        <v>0</v>
      </c>
      <c r="I128" s="116">
        <f t="shared" si="35"/>
        <v>0</v>
      </c>
      <c r="J128" s="114">
        <f t="shared" si="36"/>
        <v>0</v>
      </c>
      <c r="K128" s="123">
        <f t="shared" si="39"/>
        <v>0</v>
      </c>
      <c r="L128" s="7"/>
      <c r="M128" s="7"/>
      <c r="N128" s="1"/>
      <c r="O128" s="1"/>
      <c r="P128" s="1"/>
      <c r="Q128" s="1"/>
      <c r="R128" s="1"/>
    </row>
    <row r="129" spans="1:18" x14ac:dyDescent="0.3">
      <c r="A129" s="1"/>
      <c r="B129" s="1"/>
      <c r="C129" s="105" t="str">
        <f>$C$99</f>
        <v>RED</v>
      </c>
      <c r="D129" s="114">
        <f>$D$99</f>
        <v>0</v>
      </c>
      <c r="E129" s="114">
        <f t="shared" si="37"/>
        <v>0</v>
      </c>
      <c r="F129" s="123">
        <f t="shared" si="33"/>
        <v>0</v>
      </c>
      <c r="G129" s="123"/>
      <c r="H129" s="116">
        <f t="shared" si="38"/>
        <v>0</v>
      </c>
      <c r="I129" s="116">
        <f t="shared" si="35"/>
        <v>0</v>
      </c>
      <c r="J129" s="114">
        <f t="shared" si="36"/>
        <v>0</v>
      </c>
      <c r="K129" s="123">
        <f t="shared" si="39"/>
        <v>0</v>
      </c>
      <c r="L129" s="7"/>
      <c r="M129" s="7"/>
      <c r="N129" s="1"/>
      <c r="O129" s="1"/>
      <c r="P129" s="1"/>
      <c r="Q129" s="1"/>
      <c r="R129" s="1"/>
    </row>
    <row r="130" spans="1:18" x14ac:dyDescent="0.3">
      <c r="A130" s="1"/>
      <c r="B130" s="1"/>
      <c r="C130" s="105" t="str">
        <f>$C$100</f>
        <v>ACCION21</v>
      </c>
      <c r="D130" s="114">
        <f>$D$100</f>
        <v>0</v>
      </c>
      <c r="E130" s="114">
        <f t="shared" si="37"/>
        <v>0</v>
      </c>
      <c r="F130" s="123">
        <f t="shared" si="33"/>
        <v>0</v>
      </c>
      <c r="G130" s="123"/>
      <c r="H130" s="116">
        <f t="shared" si="38"/>
        <v>0</v>
      </c>
      <c r="I130" s="116">
        <f t="shared" si="35"/>
        <v>0</v>
      </c>
      <c r="J130" s="114">
        <f t="shared" si="36"/>
        <v>0</v>
      </c>
      <c r="K130" s="123">
        <f t="shared" si="39"/>
        <v>0</v>
      </c>
      <c r="L130" s="7"/>
      <c r="M130" s="7"/>
      <c r="N130" s="1"/>
      <c r="O130" s="1"/>
      <c r="P130" s="1"/>
      <c r="Q130" s="1"/>
      <c r="R130" s="1"/>
    </row>
    <row r="131" spans="1:18" x14ac:dyDescent="0.3">
      <c r="A131" s="1"/>
      <c r="B131" s="1"/>
      <c r="C131" s="105" t="str">
        <f>$C$101</f>
        <v>MEP</v>
      </c>
      <c r="D131" s="114">
        <f>$D$101</f>
        <v>0</v>
      </c>
      <c r="E131" s="114">
        <f t="shared" si="37"/>
        <v>0</v>
      </c>
      <c r="F131" s="123">
        <f t="shared" si="33"/>
        <v>0</v>
      </c>
      <c r="G131" s="123"/>
      <c r="H131" s="116">
        <f t="shared" si="38"/>
        <v>0</v>
      </c>
      <c r="I131" s="116">
        <f t="shared" si="35"/>
        <v>0</v>
      </c>
      <c r="J131" s="114">
        <f t="shared" si="36"/>
        <v>0</v>
      </c>
      <c r="K131" s="123">
        <f t="shared" si="39"/>
        <v>0</v>
      </c>
      <c r="L131" s="7"/>
      <c r="M131" s="7"/>
      <c r="N131" s="1"/>
      <c r="O131" s="1"/>
      <c r="P131" s="1"/>
      <c r="Q131" s="1"/>
      <c r="R131" s="1"/>
    </row>
    <row r="132" spans="1:18" x14ac:dyDescent="0.3">
      <c r="A132" s="1"/>
      <c r="B132" s="1"/>
      <c r="C132" s="105" t="str">
        <f>$C$102</f>
        <v>AVP</v>
      </c>
      <c r="D132" s="114">
        <f>$D$102</f>
        <v>0</v>
      </c>
      <c r="E132" s="114">
        <f t="shared" si="37"/>
        <v>0</v>
      </c>
      <c r="F132" s="123">
        <f t="shared" si="33"/>
        <v>0</v>
      </c>
      <c r="G132" s="123"/>
      <c r="H132" s="116">
        <f t="shared" si="38"/>
        <v>0</v>
      </c>
      <c r="I132" s="116">
        <f t="shared" si="35"/>
        <v>0</v>
      </c>
      <c r="J132" s="114">
        <f t="shared" si="36"/>
        <v>0</v>
      </c>
      <c r="K132" s="123">
        <f t="shared" si="39"/>
        <v>0</v>
      </c>
      <c r="L132" s="7"/>
      <c r="M132" s="7"/>
      <c r="N132" s="1"/>
      <c r="O132" s="1"/>
      <c r="P132" s="1"/>
      <c r="Q132" s="1"/>
      <c r="R132" s="1"/>
    </row>
    <row r="133" spans="1:18" ht="15" thickBot="1" x14ac:dyDescent="0.35">
      <c r="A133" s="1"/>
      <c r="B133" s="1"/>
      <c r="C133" s="105"/>
      <c r="D133" s="105"/>
      <c r="E133" s="105"/>
      <c r="F133" s="120">
        <f>SUM(F122:F132)</f>
        <v>0</v>
      </c>
      <c r="G133" s="124"/>
      <c r="H133" s="105"/>
      <c r="I133" s="105"/>
      <c r="J133" s="119">
        <f>SUM(J122:J132)</f>
        <v>0</v>
      </c>
      <c r="K133" s="120">
        <f>SUM(K122:K132)</f>
        <v>0</v>
      </c>
      <c r="L133" s="8"/>
      <c r="M133" s="8"/>
      <c r="N133" s="1"/>
      <c r="O133" s="1"/>
      <c r="P133" s="1"/>
      <c r="Q133" s="1"/>
      <c r="R133" s="1"/>
    </row>
    <row r="134" spans="1:18" ht="15" thickTop="1" x14ac:dyDescent="0.3">
      <c r="A134" s="1"/>
      <c r="B134" s="1"/>
      <c r="C134" s="105"/>
      <c r="D134" s="105"/>
      <c r="E134" s="105"/>
      <c r="F134" s="105"/>
      <c r="G134" s="101"/>
      <c r="H134" s="105"/>
      <c r="I134" s="105"/>
      <c r="J134" s="105"/>
      <c r="K134" s="105"/>
      <c r="L134" s="4"/>
      <c r="M134" s="4"/>
      <c r="N134" s="1"/>
      <c r="O134" s="1"/>
      <c r="P134" s="1"/>
      <c r="Q134" s="1"/>
      <c r="R134" s="1"/>
    </row>
    <row r="135" spans="1:18" x14ac:dyDescent="0.3">
      <c r="A135" s="1"/>
      <c r="B135" s="1"/>
      <c r="C135" s="105"/>
      <c r="D135" s="105"/>
      <c r="E135" s="105"/>
      <c r="F135" s="105"/>
      <c r="G135" s="105"/>
      <c r="H135" s="105"/>
      <c r="I135" s="105"/>
      <c r="J135" s="105"/>
      <c r="K135" s="105"/>
      <c r="L135" s="4"/>
      <c r="M135" s="4"/>
      <c r="N135" s="1"/>
      <c r="O135" s="1"/>
      <c r="P135" s="1"/>
      <c r="Q135" s="1"/>
      <c r="R135" s="1"/>
    </row>
    <row r="136" spans="1:18" x14ac:dyDescent="0.3">
      <c r="A136" s="1"/>
      <c r="B136" s="1"/>
      <c r="C136" s="111" t="s">
        <v>41</v>
      </c>
      <c r="D136" s="112" t="s">
        <v>42</v>
      </c>
      <c r="E136" s="105"/>
      <c r="F136" s="113" t="s">
        <v>53</v>
      </c>
      <c r="G136" s="125"/>
      <c r="H136" s="113" t="s">
        <v>44</v>
      </c>
      <c r="I136" s="113" t="s">
        <v>45</v>
      </c>
      <c r="J136" s="113" t="s">
        <v>46</v>
      </c>
      <c r="K136" s="113" t="s">
        <v>47</v>
      </c>
      <c r="L136" s="5"/>
      <c r="M136" s="5"/>
      <c r="N136" s="1"/>
      <c r="O136" s="1"/>
      <c r="P136" s="1"/>
      <c r="Q136" s="1"/>
      <c r="R136" s="1"/>
    </row>
    <row r="137" spans="1:18" x14ac:dyDescent="0.3">
      <c r="A137" s="1"/>
      <c r="B137" s="1"/>
      <c r="C137" s="105" t="str">
        <f>$C$92</f>
        <v>MAS</v>
      </c>
      <c r="D137" s="114">
        <f>$D$92</f>
        <v>0</v>
      </c>
      <c r="E137" s="114">
        <f t="shared" ref="E137:E139" si="40">IF(D137&lt;$E$89,0,D137)</f>
        <v>0</v>
      </c>
      <c r="F137" s="126">
        <f t="shared" ref="F137:F147" si="41">K122</f>
        <v>0</v>
      </c>
      <c r="G137" s="126"/>
      <c r="H137" s="116">
        <f t="shared" ref="H137:H139" si="42">IF(E137&gt;0,D137/(F137+1),0)</f>
        <v>0</v>
      </c>
      <c r="I137" s="116">
        <f t="shared" ref="I137:I147" si="43">MAX($H$137:$H$147)</f>
        <v>0</v>
      </c>
      <c r="J137" s="114">
        <f t="shared" ref="J137:J147" si="44">IF(F$148&gt;=$E$87,0,IF(F$148=0,0,IF(I137=H137,1,0)))</f>
        <v>0</v>
      </c>
      <c r="K137" s="123">
        <f>IF($F$148=0,0,F137+J137)</f>
        <v>0</v>
      </c>
      <c r="L137" s="5"/>
      <c r="M137" s="5"/>
      <c r="N137" s="1"/>
      <c r="O137" s="1"/>
      <c r="P137" s="1"/>
      <c r="Q137" s="1"/>
      <c r="R137" s="1"/>
    </row>
    <row r="138" spans="1:18" x14ac:dyDescent="0.3">
      <c r="A138" s="1"/>
      <c r="B138" s="1"/>
      <c r="C138" s="105" t="str">
        <f>$C$93</f>
        <v>PPA</v>
      </c>
      <c r="D138" s="114">
        <f>$D$93</f>
        <v>0</v>
      </c>
      <c r="E138" s="114">
        <f t="shared" si="40"/>
        <v>0</v>
      </c>
      <c r="F138" s="126">
        <f t="shared" si="41"/>
        <v>0</v>
      </c>
      <c r="G138" s="126"/>
      <c r="H138" s="116">
        <f t="shared" si="42"/>
        <v>0</v>
      </c>
      <c r="I138" s="116">
        <f t="shared" si="43"/>
        <v>0</v>
      </c>
      <c r="J138" s="114">
        <f t="shared" si="44"/>
        <v>0</v>
      </c>
      <c r="K138" s="123">
        <f>IF($F$148=0,0,F138+J138)</f>
        <v>0</v>
      </c>
      <c r="L138" s="5"/>
      <c r="M138" s="5"/>
      <c r="N138" s="1"/>
      <c r="O138" s="1"/>
      <c r="P138" s="1"/>
      <c r="Q138" s="1"/>
      <c r="R138" s="1"/>
    </row>
    <row r="139" spans="1:18" x14ac:dyDescent="0.3">
      <c r="A139" s="1"/>
      <c r="B139" s="1"/>
      <c r="C139" s="105" t="str">
        <f>$C$94</f>
        <v>RAIZ</v>
      </c>
      <c r="D139" s="114">
        <f>$D$94</f>
        <v>0</v>
      </c>
      <c r="E139" s="114">
        <f t="shared" si="40"/>
        <v>0</v>
      </c>
      <c r="F139" s="126">
        <f t="shared" si="41"/>
        <v>0</v>
      </c>
      <c r="G139" s="126"/>
      <c r="H139" s="116">
        <f t="shared" si="42"/>
        <v>0</v>
      </c>
      <c r="I139" s="116">
        <f t="shared" si="43"/>
        <v>0</v>
      </c>
      <c r="J139" s="114">
        <f t="shared" si="44"/>
        <v>0</v>
      </c>
      <c r="K139" s="123">
        <f>IF($F$148=0,0,F139+J139)</f>
        <v>0</v>
      </c>
      <c r="L139" s="5"/>
      <c r="M139" s="5"/>
      <c r="N139" s="1"/>
      <c r="O139" s="1"/>
      <c r="P139" s="1"/>
      <c r="Q139" s="1"/>
      <c r="R139" s="1"/>
    </row>
    <row r="140" spans="1:18" x14ac:dyDescent="0.3">
      <c r="A140" s="1"/>
      <c r="B140" s="1"/>
      <c r="C140" s="105" t="str">
        <f>$C$95</f>
        <v>HTC</v>
      </c>
      <c r="D140" s="114">
        <f>$D$95</f>
        <v>0</v>
      </c>
      <c r="E140" s="114">
        <f t="shared" ref="E140:E147" si="45">IF(D140&lt;$E$89,0,D140)</f>
        <v>0</v>
      </c>
      <c r="F140" s="126">
        <f t="shared" si="41"/>
        <v>0</v>
      </c>
      <c r="G140" s="126"/>
      <c r="H140" s="116">
        <f t="shared" ref="H140:H147" si="46">IF(E140&gt;0,D140/(F140+1),0)</f>
        <v>0</v>
      </c>
      <c r="I140" s="116">
        <f t="shared" si="43"/>
        <v>0</v>
      </c>
      <c r="J140" s="114">
        <f t="shared" si="44"/>
        <v>0</v>
      </c>
      <c r="K140" s="123">
        <f t="shared" ref="K140:K147" si="47">IF($F$148=0,0,F140+J140)</f>
        <v>0</v>
      </c>
      <c r="L140" s="7"/>
      <c r="M140" s="7"/>
      <c r="N140" s="1"/>
      <c r="O140" s="1"/>
      <c r="P140" s="1"/>
      <c r="Q140" s="1"/>
      <c r="R140" s="1"/>
    </row>
    <row r="141" spans="1:18" x14ac:dyDescent="0.3">
      <c r="A141" s="1"/>
      <c r="B141" s="1"/>
      <c r="C141" s="105" t="str">
        <f>$C$96</f>
        <v>CURPA</v>
      </c>
      <c r="D141" s="114">
        <f>$D$96</f>
        <v>0</v>
      </c>
      <c r="E141" s="114">
        <f t="shared" si="45"/>
        <v>0</v>
      </c>
      <c r="F141" s="126">
        <f t="shared" si="41"/>
        <v>0</v>
      </c>
      <c r="G141" s="126"/>
      <c r="H141" s="116">
        <f t="shared" si="46"/>
        <v>0</v>
      </c>
      <c r="I141" s="116">
        <f t="shared" si="43"/>
        <v>0</v>
      </c>
      <c r="J141" s="114">
        <f t="shared" si="44"/>
        <v>0</v>
      </c>
      <c r="K141" s="123">
        <f t="shared" si="47"/>
        <v>0</v>
      </c>
      <c r="L141" s="7"/>
      <c r="M141" s="7"/>
      <c r="N141" s="1"/>
      <c r="O141" s="1"/>
      <c r="P141" s="1"/>
      <c r="Q141" s="1"/>
      <c r="R141" s="1"/>
    </row>
    <row r="142" spans="1:18" x14ac:dyDescent="0.3">
      <c r="A142" s="1"/>
      <c r="B142" s="1"/>
      <c r="C142" s="105" t="str">
        <f>$C$97</f>
        <v>FUTURO</v>
      </c>
      <c r="D142" s="114">
        <f>$D$97</f>
        <v>0</v>
      </c>
      <c r="E142" s="114">
        <f t="shared" si="45"/>
        <v>0</v>
      </c>
      <c r="F142" s="126">
        <f t="shared" si="41"/>
        <v>0</v>
      </c>
      <c r="G142" s="126"/>
      <c r="H142" s="116">
        <f t="shared" si="46"/>
        <v>0</v>
      </c>
      <c r="I142" s="116">
        <f t="shared" si="43"/>
        <v>0</v>
      </c>
      <c r="J142" s="114">
        <f t="shared" si="44"/>
        <v>0</v>
      </c>
      <c r="K142" s="123">
        <f t="shared" si="47"/>
        <v>0</v>
      </c>
      <c r="L142" s="7"/>
      <c r="M142" s="7"/>
      <c r="N142" s="1"/>
      <c r="O142" s="1"/>
      <c r="P142" s="1"/>
      <c r="Q142" s="1"/>
      <c r="R142" s="1"/>
    </row>
    <row r="143" spans="1:18" x14ac:dyDescent="0.3">
      <c r="A143" s="1"/>
      <c r="B143" s="1"/>
      <c r="C143" s="105" t="str">
        <f>$C$98</f>
        <v>LPR</v>
      </c>
      <c r="D143" s="114">
        <f>$D$98</f>
        <v>0</v>
      </c>
      <c r="E143" s="114">
        <f t="shared" si="45"/>
        <v>0</v>
      </c>
      <c r="F143" s="126">
        <f t="shared" si="41"/>
        <v>0</v>
      </c>
      <c r="G143" s="126"/>
      <c r="H143" s="116">
        <f t="shared" si="46"/>
        <v>0</v>
      </c>
      <c r="I143" s="116">
        <f t="shared" si="43"/>
        <v>0</v>
      </c>
      <c r="J143" s="114">
        <f t="shared" si="44"/>
        <v>0</v>
      </c>
      <c r="K143" s="123">
        <f t="shared" si="47"/>
        <v>0</v>
      </c>
      <c r="L143" s="7"/>
      <c r="M143" s="7"/>
      <c r="N143" s="1"/>
      <c r="O143" s="1"/>
      <c r="P143" s="1"/>
      <c r="Q143" s="1"/>
      <c r="R143" s="1"/>
    </row>
    <row r="144" spans="1:18" x14ac:dyDescent="0.3">
      <c r="A144" s="1"/>
      <c r="B144" s="1"/>
      <c r="C144" s="105" t="str">
        <f>$C$99</f>
        <v>RED</v>
      </c>
      <c r="D144" s="114">
        <f>$D$99</f>
        <v>0</v>
      </c>
      <c r="E144" s="114">
        <f t="shared" si="45"/>
        <v>0</v>
      </c>
      <c r="F144" s="126">
        <f t="shared" si="41"/>
        <v>0</v>
      </c>
      <c r="G144" s="126"/>
      <c r="H144" s="116">
        <f t="shared" si="46"/>
        <v>0</v>
      </c>
      <c r="I144" s="116">
        <f t="shared" si="43"/>
        <v>0</v>
      </c>
      <c r="J144" s="114">
        <f t="shared" si="44"/>
        <v>0</v>
      </c>
      <c r="K144" s="123">
        <f t="shared" si="47"/>
        <v>0</v>
      </c>
      <c r="L144" s="7"/>
      <c r="M144" s="7"/>
      <c r="N144" s="1"/>
      <c r="O144" s="1"/>
      <c r="P144" s="1"/>
      <c r="Q144" s="1"/>
      <c r="R144" s="1"/>
    </row>
    <row r="145" spans="1:18" x14ac:dyDescent="0.3">
      <c r="A145" s="1"/>
      <c r="B145" s="1"/>
      <c r="C145" s="105" t="str">
        <f>$C$100</f>
        <v>ACCION21</v>
      </c>
      <c r="D145" s="114">
        <f>$D$100</f>
        <v>0</v>
      </c>
      <c r="E145" s="114">
        <f t="shared" si="45"/>
        <v>0</v>
      </c>
      <c r="F145" s="126">
        <f t="shared" si="41"/>
        <v>0</v>
      </c>
      <c r="G145" s="126"/>
      <c r="H145" s="116">
        <f t="shared" si="46"/>
        <v>0</v>
      </c>
      <c r="I145" s="116">
        <f t="shared" si="43"/>
        <v>0</v>
      </c>
      <c r="J145" s="114">
        <f t="shared" si="44"/>
        <v>0</v>
      </c>
      <c r="K145" s="123">
        <f t="shared" si="47"/>
        <v>0</v>
      </c>
      <c r="L145" s="7"/>
      <c r="M145" s="7"/>
      <c r="N145" s="1"/>
      <c r="O145" s="1"/>
      <c r="P145" s="1"/>
      <c r="Q145" s="1"/>
      <c r="R145" s="1"/>
    </row>
    <row r="146" spans="1:18" x14ac:dyDescent="0.3">
      <c r="A146" s="1"/>
      <c r="B146" s="1"/>
      <c r="C146" s="105" t="str">
        <f>$C$101</f>
        <v>MEP</v>
      </c>
      <c r="D146" s="114">
        <f>$D$101</f>
        <v>0</v>
      </c>
      <c r="E146" s="114">
        <f t="shared" si="45"/>
        <v>0</v>
      </c>
      <c r="F146" s="126">
        <f t="shared" si="41"/>
        <v>0</v>
      </c>
      <c r="G146" s="126"/>
      <c r="H146" s="116">
        <f t="shared" si="46"/>
        <v>0</v>
      </c>
      <c r="I146" s="116">
        <f t="shared" si="43"/>
        <v>0</v>
      </c>
      <c r="J146" s="114">
        <f t="shared" si="44"/>
        <v>0</v>
      </c>
      <c r="K146" s="123">
        <f t="shared" si="47"/>
        <v>0</v>
      </c>
      <c r="L146" s="7"/>
      <c r="M146" s="7"/>
      <c r="N146" s="1"/>
      <c r="O146" s="1"/>
      <c r="P146" s="1"/>
      <c r="Q146" s="1"/>
      <c r="R146" s="1"/>
    </row>
    <row r="147" spans="1:18" x14ac:dyDescent="0.3">
      <c r="A147" s="1"/>
      <c r="B147" s="1"/>
      <c r="C147" s="105" t="str">
        <f>$C$102</f>
        <v>AVP</v>
      </c>
      <c r="D147" s="114">
        <f>$D$102</f>
        <v>0</v>
      </c>
      <c r="E147" s="114">
        <f t="shared" si="45"/>
        <v>0</v>
      </c>
      <c r="F147" s="126">
        <f t="shared" si="41"/>
        <v>0</v>
      </c>
      <c r="G147" s="126"/>
      <c r="H147" s="116">
        <f t="shared" si="46"/>
        <v>0</v>
      </c>
      <c r="I147" s="116">
        <f t="shared" si="43"/>
        <v>0</v>
      </c>
      <c r="J147" s="114">
        <f t="shared" si="44"/>
        <v>0</v>
      </c>
      <c r="K147" s="123">
        <f t="shared" si="47"/>
        <v>0</v>
      </c>
      <c r="L147" s="7"/>
      <c r="M147" s="7"/>
      <c r="N147" s="1"/>
      <c r="O147" s="1"/>
      <c r="P147" s="1"/>
      <c r="Q147" s="1"/>
      <c r="R147" s="1"/>
    </row>
    <row r="148" spans="1:18" ht="15" thickBot="1" x14ac:dyDescent="0.35">
      <c r="A148" s="1"/>
      <c r="B148" s="1"/>
      <c r="C148" s="105"/>
      <c r="D148" s="105"/>
      <c r="E148" s="105"/>
      <c r="F148" s="127">
        <f>SUM(F137:F147)</f>
        <v>0</v>
      </c>
      <c r="G148" s="128"/>
      <c r="H148" s="105"/>
      <c r="I148" s="105"/>
      <c r="J148" s="119">
        <f>SUM(J137:J147)</f>
        <v>0</v>
      </c>
      <c r="K148" s="120">
        <f>SUM(K137:K147)</f>
        <v>0</v>
      </c>
      <c r="L148" s="8"/>
      <c r="M148" s="8"/>
      <c r="N148" s="1"/>
      <c r="O148" s="1"/>
      <c r="P148" s="1"/>
      <c r="Q148" s="1"/>
      <c r="R148" s="1"/>
    </row>
    <row r="149" spans="1:18" ht="15" thickTop="1" x14ac:dyDescent="0.3">
      <c r="A149" s="1"/>
      <c r="B149" s="1"/>
      <c r="C149" s="105"/>
      <c r="D149" s="105"/>
      <c r="E149" s="105"/>
      <c r="F149" s="105"/>
      <c r="G149" s="101"/>
      <c r="H149" s="105"/>
      <c r="I149" s="105"/>
      <c r="J149" s="105"/>
      <c r="K149" s="105"/>
      <c r="L149" s="4"/>
      <c r="M149" s="4"/>
      <c r="N149" s="1"/>
      <c r="O149" s="1"/>
      <c r="P149" s="1"/>
      <c r="Q149" s="1"/>
      <c r="R149" s="1"/>
    </row>
    <row r="150" spans="1:18" x14ac:dyDescent="0.3">
      <c r="A150" s="1"/>
      <c r="B150" s="1"/>
      <c r="C150" s="105"/>
      <c r="D150" s="105"/>
      <c r="E150" s="105"/>
      <c r="F150" s="105"/>
      <c r="G150" s="105"/>
      <c r="H150" s="105"/>
      <c r="I150" s="105"/>
      <c r="J150" s="105"/>
      <c r="K150" s="105"/>
      <c r="L150" s="4"/>
      <c r="M150" s="4"/>
      <c r="N150" s="1"/>
      <c r="O150" s="1"/>
      <c r="P150" s="1"/>
      <c r="Q150" s="1"/>
      <c r="R150" s="1"/>
    </row>
    <row r="151" spans="1:18" x14ac:dyDescent="0.3">
      <c r="A151" s="1"/>
      <c r="B151" s="1"/>
      <c r="C151" s="111" t="s">
        <v>41</v>
      </c>
      <c r="D151" s="112" t="s">
        <v>42</v>
      </c>
      <c r="E151" s="105"/>
      <c r="F151" s="113" t="s">
        <v>54</v>
      </c>
      <c r="G151" s="125"/>
      <c r="H151" s="113" t="s">
        <v>44</v>
      </c>
      <c r="I151" s="113" t="s">
        <v>45</v>
      </c>
      <c r="J151" s="113" t="s">
        <v>46</v>
      </c>
      <c r="K151" s="113" t="s">
        <v>47</v>
      </c>
      <c r="L151" s="5"/>
      <c r="M151" s="5"/>
      <c r="N151" s="1"/>
      <c r="O151" s="1"/>
      <c r="P151" s="1"/>
      <c r="Q151" s="1"/>
      <c r="R151" s="1"/>
    </row>
    <row r="152" spans="1:18" x14ac:dyDescent="0.3">
      <c r="A152" s="1"/>
      <c r="B152" s="1"/>
      <c r="C152" s="105" t="str">
        <f>$C$92</f>
        <v>MAS</v>
      </c>
      <c r="D152" s="114">
        <f>$D$92</f>
        <v>0</v>
      </c>
      <c r="E152" s="114">
        <f t="shared" ref="E152:E154" si="48">IF(D152&lt;$E$89,0,D152)</f>
        <v>0</v>
      </c>
      <c r="F152" s="123">
        <f t="shared" ref="F152:F162" si="49">K137</f>
        <v>0</v>
      </c>
      <c r="G152" s="123"/>
      <c r="H152" s="116">
        <f t="shared" ref="H152:H154" si="50">IF(E152&gt;0,D152/(F152+1),0)</f>
        <v>0</v>
      </c>
      <c r="I152" s="116">
        <f t="shared" ref="I152:I162" si="51">MAX($H$152:$H$162)</f>
        <v>0</v>
      </c>
      <c r="J152" s="114">
        <f t="shared" ref="J152:J162" si="52">IF(F$163&gt;=$E$87,0,IF(F$163=0,0,IF(I152=H152,1,0)))</f>
        <v>0</v>
      </c>
      <c r="K152" s="123">
        <f>IF($F$163=0,0,F152+J152)</f>
        <v>0</v>
      </c>
      <c r="L152" s="5"/>
      <c r="M152" s="5"/>
      <c r="N152" s="1"/>
      <c r="O152" s="1"/>
      <c r="P152" s="1"/>
      <c r="Q152" s="1"/>
      <c r="R152" s="1"/>
    </row>
    <row r="153" spans="1:18" x14ac:dyDescent="0.3">
      <c r="A153" s="1"/>
      <c r="B153" s="1"/>
      <c r="C153" s="105" t="str">
        <f>$C$93</f>
        <v>PPA</v>
      </c>
      <c r="D153" s="114">
        <f>$D$93</f>
        <v>0</v>
      </c>
      <c r="E153" s="114">
        <f t="shared" si="48"/>
        <v>0</v>
      </c>
      <c r="F153" s="123">
        <f t="shared" si="49"/>
        <v>0</v>
      </c>
      <c r="G153" s="123"/>
      <c r="H153" s="116">
        <f t="shared" si="50"/>
        <v>0</v>
      </c>
      <c r="I153" s="116">
        <f t="shared" si="51"/>
        <v>0</v>
      </c>
      <c r="J153" s="114">
        <f t="shared" si="52"/>
        <v>0</v>
      </c>
      <c r="K153" s="123">
        <f>IF($F$163=0,0,F153+J153)</f>
        <v>0</v>
      </c>
      <c r="L153" s="5"/>
      <c r="M153" s="5"/>
      <c r="N153" s="1"/>
      <c r="O153" s="1"/>
      <c r="P153" s="1"/>
      <c r="Q153" s="1"/>
      <c r="R153" s="1"/>
    </row>
    <row r="154" spans="1:18" x14ac:dyDescent="0.3">
      <c r="A154" s="1"/>
      <c r="B154" s="1"/>
      <c r="C154" s="105" t="str">
        <f>$C$94</f>
        <v>RAIZ</v>
      </c>
      <c r="D154" s="114">
        <f>$D$94</f>
        <v>0</v>
      </c>
      <c r="E154" s="114">
        <f t="shared" si="48"/>
        <v>0</v>
      </c>
      <c r="F154" s="123">
        <f t="shared" si="49"/>
        <v>0</v>
      </c>
      <c r="G154" s="123"/>
      <c r="H154" s="116">
        <f t="shared" si="50"/>
        <v>0</v>
      </c>
      <c r="I154" s="116">
        <f t="shared" si="51"/>
        <v>0</v>
      </c>
      <c r="J154" s="114">
        <f t="shared" si="52"/>
        <v>0</v>
      </c>
      <c r="K154" s="123">
        <f>IF($F$163=0,0,F154+J154)</f>
        <v>0</v>
      </c>
      <c r="L154" s="5"/>
      <c r="M154" s="5"/>
      <c r="N154" s="1"/>
      <c r="O154" s="1"/>
      <c r="P154" s="1"/>
      <c r="Q154" s="1"/>
      <c r="R154" s="1"/>
    </row>
    <row r="155" spans="1:18" x14ac:dyDescent="0.3">
      <c r="A155" s="1"/>
      <c r="B155" s="1"/>
      <c r="C155" s="105" t="str">
        <f>$C$95</f>
        <v>HTC</v>
      </c>
      <c r="D155" s="114">
        <f>$D$95</f>
        <v>0</v>
      </c>
      <c r="E155" s="114">
        <f t="shared" ref="E155:E162" si="53">IF(D155&lt;$E$89,0,D155)</f>
        <v>0</v>
      </c>
      <c r="F155" s="123">
        <f t="shared" si="49"/>
        <v>0</v>
      </c>
      <c r="G155" s="123"/>
      <c r="H155" s="116">
        <f t="shared" ref="H155:H162" si="54">IF(E155&gt;0,D155/(F155+1),0)</f>
        <v>0</v>
      </c>
      <c r="I155" s="116">
        <f t="shared" si="51"/>
        <v>0</v>
      </c>
      <c r="J155" s="114">
        <f t="shared" si="52"/>
        <v>0</v>
      </c>
      <c r="K155" s="123">
        <f t="shared" ref="K155:K162" si="55">IF($F$163=0,0,F155+J155)</f>
        <v>0</v>
      </c>
      <c r="L155" s="7"/>
      <c r="M155" s="7"/>
      <c r="N155" s="1"/>
      <c r="O155" s="1"/>
      <c r="P155" s="1"/>
      <c r="Q155" s="1"/>
      <c r="R155" s="1"/>
    </row>
    <row r="156" spans="1:18" x14ac:dyDescent="0.3">
      <c r="A156" s="1"/>
      <c r="B156" s="1"/>
      <c r="C156" s="105" t="str">
        <f>$C$96</f>
        <v>CURPA</v>
      </c>
      <c r="D156" s="114">
        <f>$D$96</f>
        <v>0</v>
      </c>
      <c r="E156" s="114">
        <f t="shared" si="53"/>
        <v>0</v>
      </c>
      <c r="F156" s="123">
        <f t="shared" si="49"/>
        <v>0</v>
      </c>
      <c r="G156" s="123"/>
      <c r="H156" s="116">
        <f t="shared" si="54"/>
        <v>0</v>
      </c>
      <c r="I156" s="116">
        <f t="shared" si="51"/>
        <v>0</v>
      </c>
      <c r="J156" s="114">
        <f t="shared" si="52"/>
        <v>0</v>
      </c>
      <c r="K156" s="123">
        <f t="shared" si="55"/>
        <v>0</v>
      </c>
      <c r="L156" s="7"/>
      <c r="M156" s="7"/>
      <c r="N156" s="1"/>
      <c r="O156" s="1"/>
      <c r="P156" s="1"/>
      <c r="Q156" s="1"/>
      <c r="R156" s="1"/>
    </row>
    <row r="157" spans="1:18" x14ac:dyDescent="0.3">
      <c r="A157" s="1"/>
      <c r="B157" s="1"/>
      <c r="C157" s="105" t="str">
        <f>$C$97</f>
        <v>FUTURO</v>
      </c>
      <c r="D157" s="114">
        <f>$D$97</f>
        <v>0</v>
      </c>
      <c r="E157" s="114">
        <f t="shared" si="53"/>
        <v>0</v>
      </c>
      <c r="F157" s="123">
        <f t="shared" si="49"/>
        <v>0</v>
      </c>
      <c r="G157" s="123"/>
      <c r="H157" s="116">
        <f t="shared" si="54"/>
        <v>0</v>
      </c>
      <c r="I157" s="116">
        <f t="shared" si="51"/>
        <v>0</v>
      </c>
      <c r="J157" s="114">
        <f t="shared" si="52"/>
        <v>0</v>
      </c>
      <c r="K157" s="123">
        <f t="shared" si="55"/>
        <v>0</v>
      </c>
      <c r="L157" s="7"/>
      <c r="M157" s="7"/>
      <c r="N157" s="1"/>
      <c r="O157" s="1"/>
      <c r="P157" s="1"/>
      <c r="Q157" s="1"/>
      <c r="R157" s="1"/>
    </row>
    <row r="158" spans="1:18" x14ac:dyDescent="0.3">
      <c r="A158" s="1"/>
      <c r="B158" s="1"/>
      <c r="C158" s="105" t="str">
        <f>$C$98</f>
        <v>LPR</v>
      </c>
      <c r="D158" s="114">
        <f>$D$98</f>
        <v>0</v>
      </c>
      <c r="E158" s="114">
        <f t="shared" si="53"/>
        <v>0</v>
      </c>
      <c r="F158" s="123">
        <f t="shared" si="49"/>
        <v>0</v>
      </c>
      <c r="G158" s="123"/>
      <c r="H158" s="116">
        <f t="shared" si="54"/>
        <v>0</v>
      </c>
      <c r="I158" s="116">
        <f t="shared" si="51"/>
        <v>0</v>
      </c>
      <c r="J158" s="114">
        <f t="shared" si="52"/>
        <v>0</v>
      </c>
      <c r="K158" s="123">
        <f t="shared" si="55"/>
        <v>0</v>
      </c>
      <c r="L158" s="7"/>
      <c r="M158" s="7"/>
      <c r="N158" s="1"/>
      <c r="O158" s="1"/>
      <c r="P158" s="1"/>
      <c r="Q158" s="1"/>
      <c r="R158" s="1"/>
    </row>
    <row r="159" spans="1:18" x14ac:dyDescent="0.3">
      <c r="A159" s="1"/>
      <c r="B159" s="1"/>
      <c r="C159" s="105" t="str">
        <f>$C$99</f>
        <v>RED</v>
      </c>
      <c r="D159" s="114">
        <f>$D$99</f>
        <v>0</v>
      </c>
      <c r="E159" s="114">
        <f t="shared" si="53"/>
        <v>0</v>
      </c>
      <c r="F159" s="123">
        <f t="shared" si="49"/>
        <v>0</v>
      </c>
      <c r="G159" s="123"/>
      <c r="H159" s="116">
        <f t="shared" si="54"/>
        <v>0</v>
      </c>
      <c r="I159" s="116">
        <f t="shared" si="51"/>
        <v>0</v>
      </c>
      <c r="J159" s="114">
        <f t="shared" si="52"/>
        <v>0</v>
      </c>
      <c r="K159" s="123">
        <f t="shared" si="55"/>
        <v>0</v>
      </c>
      <c r="L159" s="7"/>
      <c r="M159" s="7"/>
      <c r="N159" s="1"/>
      <c r="O159" s="1"/>
      <c r="P159" s="1"/>
      <c r="Q159" s="1"/>
      <c r="R159" s="1"/>
    </row>
    <row r="160" spans="1:18" x14ac:dyDescent="0.3">
      <c r="A160" s="1"/>
      <c r="B160" s="1"/>
      <c r="C160" s="105" t="str">
        <f>$C$100</f>
        <v>ACCION21</v>
      </c>
      <c r="D160" s="114">
        <f>$D$100</f>
        <v>0</v>
      </c>
      <c r="E160" s="114">
        <f t="shared" si="53"/>
        <v>0</v>
      </c>
      <c r="F160" s="123">
        <f t="shared" si="49"/>
        <v>0</v>
      </c>
      <c r="G160" s="123"/>
      <c r="H160" s="116">
        <f t="shared" si="54"/>
        <v>0</v>
      </c>
      <c r="I160" s="116">
        <f t="shared" si="51"/>
        <v>0</v>
      </c>
      <c r="J160" s="114">
        <f t="shared" si="52"/>
        <v>0</v>
      </c>
      <c r="K160" s="123">
        <f t="shared" si="55"/>
        <v>0</v>
      </c>
      <c r="L160" s="7"/>
      <c r="M160" s="7"/>
      <c r="N160" s="1"/>
      <c r="O160" s="1"/>
      <c r="P160" s="1"/>
      <c r="Q160" s="1"/>
      <c r="R160" s="1"/>
    </row>
    <row r="161" spans="1:18" x14ac:dyDescent="0.3">
      <c r="A161" s="1"/>
      <c r="B161" s="1"/>
      <c r="C161" s="105" t="str">
        <f>$C$101</f>
        <v>MEP</v>
      </c>
      <c r="D161" s="114">
        <f>$D$101</f>
        <v>0</v>
      </c>
      <c r="E161" s="114">
        <f t="shared" si="53"/>
        <v>0</v>
      </c>
      <c r="F161" s="123">
        <f t="shared" si="49"/>
        <v>0</v>
      </c>
      <c r="G161" s="123"/>
      <c r="H161" s="116">
        <f t="shared" si="54"/>
        <v>0</v>
      </c>
      <c r="I161" s="116">
        <f t="shared" si="51"/>
        <v>0</v>
      </c>
      <c r="J161" s="114">
        <f t="shared" si="52"/>
        <v>0</v>
      </c>
      <c r="K161" s="123">
        <f t="shared" si="55"/>
        <v>0</v>
      </c>
      <c r="L161" s="7"/>
      <c r="M161" s="7"/>
      <c r="N161" s="1"/>
      <c r="O161" s="1"/>
      <c r="P161" s="1"/>
      <c r="Q161" s="1"/>
      <c r="R161" s="1"/>
    </row>
    <row r="162" spans="1:18" x14ac:dyDescent="0.3">
      <c r="A162" s="1"/>
      <c r="B162" s="1"/>
      <c r="C162" s="105" t="str">
        <f>$C$102</f>
        <v>AVP</v>
      </c>
      <c r="D162" s="114">
        <f>$D$102</f>
        <v>0</v>
      </c>
      <c r="E162" s="114">
        <f t="shared" si="53"/>
        <v>0</v>
      </c>
      <c r="F162" s="123">
        <f t="shared" si="49"/>
        <v>0</v>
      </c>
      <c r="G162" s="123"/>
      <c r="H162" s="116">
        <f t="shared" si="54"/>
        <v>0</v>
      </c>
      <c r="I162" s="116">
        <f t="shared" si="51"/>
        <v>0</v>
      </c>
      <c r="J162" s="114">
        <f t="shared" si="52"/>
        <v>0</v>
      </c>
      <c r="K162" s="123">
        <f t="shared" si="55"/>
        <v>0</v>
      </c>
      <c r="L162" s="7"/>
      <c r="M162" s="7"/>
      <c r="N162" s="1"/>
      <c r="O162" s="1"/>
      <c r="P162" s="1"/>
      <c r="Q162" s="1"/>
      <c r="R162" s="1"/>
    </row>
    <row r="163" spans="1:18" ht="15" thickBot="1" x14ac:dyDescent="0.35">
      <c r="A163" s="1"/>
      <c r="B163" s="1"/>
      <c r="C163" s="105"/>
      <c r="D163" s="105"/>
      <c r="E163" s="105"/>
      <c r="F163" s="120">
        <f>SUM(F152:F162)</f>
        <v>0</v>
      </c>
      <c r="G163" s="124"/>
      <c r="H163" s="105"/>
      <c r="I163" s="105"/>
      <c r="J163" s="119">
        <f>SUM(J152:J162)</f>
        <v>0</v>
      </c>
      <c r="K163" s="120">
        <f>SUM(K152:K162)</f>
        <v>0</v>
      </c>
      <c r="L163" s="8"/>
      <c r="M163" s="8"/>
      <c r="N163" s="1"/>
      <c r="O163" s="1"/>
      <c r="P163" s="1"/>
      <c r="Q163" s="1"/>
      <c r="R163" s="1"/>
    </row>
    <row r="164" spans="1:18" ht="15" thickTop="1" x14ac:dyDescent="0.3">
      <c r="A164" s="1"/>
      <c r="B164" s="1"/>
      <c r="C164" s="105"/>
      <c r="D164" s="105"/>
      <c r="E164" s="105"/>
      <c r="F164" s="105"/>
      <c r="G164" s="101"/>
      <c r="H164" s="105"/>
      <c r="I164" s="105"/>
      <c r="J164" s="105"/>
      <c r="K164" s="105"/>
      <c r="L164" s="4"/>
      <c r="M164" s="4"/>
      <c r="N164" s="1"/>
      <c r="O164" s="1"/>
      <c r="P164" s="1"/>
      <c r="Q164" s="1"/>
      <c r="R164" s="1"/>
    </row>
    <row r="165" spans="1:18" x14ac:dyDescent="0.3">
      <c r="A165" s="1"/>
      <c r="B165" s="1"/>
      <c r="C165" s="105"/>
      <c r="D165" s="105"/>
      <c r="E165" s="105"/>
      <c r="F165" s="105"/>
      <c r="G165" s="105"/>
      <c r="H165" s="105"/>
      <c r="I165" s="105"/>
      <c r="J165" s="105"/>
      <c r="K165" s="105"/>
      <c r="L165" s="4"/>
      <c r="M165" s="4"/>
      <c r="N165" s="1"/>
      <c r="O165" s="1"/>
      <c r="P165" s="1"/>
      <c r="Q165" s="1"/>
      <c r="R165" s="1"/>
    </row>
    <row r="166" spans="1:18" x14ac:dyDescent="0.3">
      <c r="A166" s="1"/>
      <c r="B166" s="1"/>
      <c r="C166" s="111" t="s">
        <v>41</v>
      </c>
      <c r="D166" s="112" t="s">
        <v>42</v>
      </c>
      <c r="E166" s="105"/>
      <c r="F166" s="113" t="s">
        <v>55</v>
      </c>
      <c r="G166" s="125"/>
      <c r="H166" s="113" t="s">
        <v>44</v>
      </c>
      <c r="I166" s="113" t="s">
        <v>45</v>
      </c>
      <c r="J166" s="113" t="s">
        <v>46</v>
      </c>
      <c r="K166" s="113" t="s">
        <v>47</v>
      </c>
      <c r="L166" s="5"/>
      <c r="M166" s="5"/>
      <c r="N166" s="1"/>
      <c r="O166" s="1"/>
      <c r="P166" s="1"/>
      <c r="Q166" s="1"/>
      <c r="R166" s="1"/>
    </row>
    <row r="167" spans="1:18" x14ac:dyDescent="0.3">
      <c r="A167" s="1"/>
      <c r="B167" s="1"/>
      <c r="C167" s="105" t="str">
        <f>$C$92</f>
        <v>MAS</v>
      </c>
      <c r="D167" s="114">
        <f>$D$92</f>
        <v>0</v>
      </c>
      <c r="E167" s="114">
        <f t="shared" ref="E167:E169" si="56">IF(D167&lt;$E$89,0,D167)</f>
        <v>0</v>
      </c>
      <c r="F167" s="123">
        <f t="shared" ref="F167:F177" si="57">K152</f>
        <v>0</v>
      </c>
      <c r="G167" s="123"/>
      <c r="H167" s="116">
        <f t="shared" ref="H167:H169" si="58">IF(E167&gt;0,D167/(F167+1),0)</f>
        <v>0</v>
      </c>
      <c r="I167" s="116">
        <f t="shared" ref="I167:I177" si="59">MAX($H$167:$H$177)</f>
        <v>0</v>
      </c>
      <c r="J167" s="114">
        <f t="shared" ref="J167:J177" si="60">IF(F$178&gt;=$E$87,0,IF(F$1418=0,0,IF(I167=H167,1,0)))</f>
        <v>0</v>
      </c>
      <c r="K167" s="123">
        <f>IF($F$178=0,0,F167+J167)</f>
        <v>0</v>
      </c>
      <c r="L167" s="5"/>
      <c r="M167" s="5"/>
      <c r="N167" s="1"/>
      <c r="O167" s="1"/>
      <c r="P167" s="1"/>
      <c r="Q167" s="1"/>
      <c r="R167" s="1"/>
    </row>
    <row r="168" spans="1:18" x14ac:dyDescent="0.3">
      <c r="A168" s="1"/>
      <c r="B168" s="1"/>
      <c r="C168" s="105" t="str">
        <f>$C$93</f>
        <v>PPA</v>
      </c>
      <c r="D168" s="114">
        <f>$D$93</f>
        <v>0</v>
      </c>
      <c r="E168" s="114">
        <f t="shared" si="56"/>
        <v>0</v>
      </c>
      <c r="F168" s="123">
        <f t="shared" si="57"/>
        <v>0</v>
      </c>
      <c r="G168" s="123"/>
      <c r="H168" s="116">
        <f t="shared" si="58"/>
        <v>0</v>
      </c>
      <c r="I168" s="116">
        <f t="shared" si="59"/>
        <v>0</v>
      </c>
      <c r="J168" s="114">
        <f t="shared" si="60"/>
        <v>0</v>
      </c>
      <c r="K168" s="123">
        <f>IF($F$178=0,0,F168+J168)</f>
        <v>0</v>
      </c>
      <c r="L168" s="5"/>
      <c r="M168" s="5"/>
      <c r="N168" s="1"/>
      <c r="O168" s="1"/>
      <c r="P168" s="1"/>
      <c r="Q168" s="1"/>
      <c r="R168" s="1"/>
    </row>
    <row r="169" spans="1:18" x14ac:dyDescent="0.3">
      <c r="A169" s="1"/>
      <c r="B169" s="1"/>
      <c r="C169" s="105" t="str">
        <f>$C$94</f>
        <v>RAIZ</v>
      </c>
      <c r="D169" s="114">
        <f>$D$94</f>
        <v>0</v>
      </c>
      <c r="E169" s="114">
        <f t="shared" si="56"/>
        <v>0</v>
      </c>
      <c r="F169" s="123">
        <f t="shared" si="57"/>
        <v>0</v>
      </c>
      <c r="G169" s="123"/>
      <c r="H169" s="116">
        <f t="shared" si="58"/>
        <v>0</v>
      </c>
      <c r="I169" s="116">
        <f t="shared" si="59"/>
        <v>0</v>
      </c>
      <c r="J169" s="114">
        <f t="shared" si="60"/>
        <v>0</v>
      </c>
      <c r="K169" s="123">
        <f>IF($F$178=0,0,F169+J169)</f>
        <v>0</v>
      </c>
      <c r="L169" s="5"/>
      <c r="M169" s="5"/>
      <c r="N169" s="1"/>
      <c r="O169" s="1"/>
      <c r="P169" s="1"/>
      <c r="Q169" s="1"/>
      <c r="R169" s="1"/>
    </row>
    <row r="170" spans="1:18" x14ac:dyDescent="0.3">
      <c r="A170" s="1"/>
      <c r="B170" s="1"/>
      <c r="C170" s="105" t="str">
        <f>$C$95</f>
        <v>HTC</v>
      </c>
      <c r="D170" s="114">
        <f>$D$95</f>
        <v>0</v>
      </c>
      <c r="E170" s="114">
        <f t="shared" ref="E170:E177" si="61">IF(D170&lt;$E$89,0,D170)</f>
        <v>0</v>
      </c>
      <c r="F170" s="123">
        <f t="shared" si="57"/>
        <v>0</v>
      </c>
      <c r="G170" s="123"/>
      <c r="H170" s="116">
        <f t="shared" ref="H170:H177" si="62">IF(E170&gt;0,D170/(F170+1),0)</f>
        <v>0</v>
      </c>
      <c r="I170" s="116">
        <f t="shared" si="59"/>
        <v>0</v>
      </c>
      <c r="J170" s="114">
        <f t="shared" si="60"/>
        <v>0</v>
      </c>
      <c r="K170" s="123">
        <f t="shared" ref="K170:K177" si="63">IF($F$178=0,0,F170+J170)</f>
        <v>0</v>
      </c>
      <c r="L170" s="7"/>
      <c r="M170" s="7"/>
      <c r="N170" s="1"/>
      <c r="O170" s="1"/>
      <c r="P170" s="1"/>
      <c r="Q170" s="1"/>
      <c r="R170" s="1"/>
    </row>
    <row r="171" spans="1:18" x14ac:dyDescent="0.3">
      <c r="A171" s="1"/>
      <c r="B171" s="1"/>
      <c r="C171" s="105" t="str">
        <f>$C$96</f>
        <v>CURPA</v>
      </c>
      <c r="D171" s="114">
        <f>$D$96</f>
        <v>0</v>
      </c>
      <c r="E171" s="114">
        <f t="shared" si="61"/>
        <v>0</v>
      </c>
      <c r="F171" s="123">
        <f t="shared" si="57"/>
        <v>0</v>
      </c>
      <c r="G171" s="123"/>
      <c r="H171" s="116">
        <f t="shared" si="62"/>
        <v>0</v>
      </c>
      <c r="I171" s="116">
        <f t="shared" si="59"/>
        <v>0</v>
      </c>
      <c r="J171" s="114">
        <f t="shared" si="60"/>
        <v>0</v>
      </c>
      <c r="K171" s="123">
        <f t="shared" si="63"/>
        <v>0</v>
      </c>
      <c r="L171" s="7"/>
      <c r="M171" s="7"/>
      <c r="N171" s="1"/>
      <c r="O171" s="1"/>
      <c r="P171" s="1"/>
      <c r="Q171" s="1"/>
      <c r="R171" s="1"/>
    </row>
    <row r="172" spans="1:18" x14ac:dyDescent="0.3">
      <c r="A172" s="1"/>
      <c r="B172" s="1"/>
      <c r="C172" s="105" t="str">
        <f>$C$97</f>
        <v>FUTURO</v>
      </c>
      <c r="D172" s="114">
        <f>$D$97</f>
        <v>0</v>
      </c>
      <c r="E172" s="114">
        <f t="shared" si="61"/>
        <v>0</v>
      </c>
      <c r="F172" s="123">
        <f t="shared" si="57"/>
        <v>0</v>
      </c>
      <c r="G172" s="123"/>
      <c r="H172" s="116">
        <f t="shared" si="62"/>
        <v>0</v>
      </c>
      <c r="I172" s="116">
        <f t="shared" si="59"/>
        <v>0</v>
      </c>
      <c r="J172" s="114">
        <f t="shared" si="60"/>
        <v>0</v>
      </c>
      <c r="K172" s="123">
        <f t="shared" si="63"/>
        <v>0</v>
      </c>
      <c r="L172" s="7"/>
      <c r="M172" s="7"/>
      <c r="N172" s="1"/>
      <c r="O172" s="1"/>
      <c r="P172" s="1"/>
      <c r="Q172" s="1"/>
      <c r="R172" s="1"/>
    </row>
    <row r="173" spans="1:18" x14ac:dyDescent="0.3">
      <c r="A173" s="1"/>
      <c r="B173" s="1"/>
      <c r="C173" s="105" t="str">
        <f>$C$98</f>
        <v>LPR</v>
      </c>
      <c r="D173" s="114">
        <f>$D$98</f>
        <v>0</v>
      </c>
      <c r="E173" s="114">
        <f t="shared" si="61"/>
        <v>0</v>
      </c>
      <c r="F173" s="123">
        <f t="shared" si="57"/>
        <v>0</v>
      </c>
      <c r="G173" s="123"/>
      <c r="H173" s="116">
        <f t="shared" si="62"/>
        <v>0</v>
      </c>
      <c r="I173" s="116">
        <f t="shared" si="59"/>
        <v>0</v>
      </c>
      <c r="J173" s="114">
        <f t="shared" si="60"/>
        <v>0</v>
      </c>
      <c r="K173" s="123">
        <f t="shared" si="63"/>
        <v>0</v>
      </c>
      <c r="L173" s="7"/>
      <c r="M173" s="7"/>
      <c r="N173" s="1"/>
      <c r="O173" s="1"/>
      <c r="P173" s="1"/>
      <c r="Q173" s="1"/>
      <c r="R173" s="1"/>
    </row>
    <row r="174" spans="1:18" x14ac:dyDescent="0.3">
      <c r="A174" s="1"/>
      <c r="B174" s="1"/>
      <c r="C174" s="105" t="str">
        <f>$C$99</f>
        <v>RED</v>
      </c>
      <c r="D174" s="114">
        <f>$D$99</f>
        <v>0</v>
      </c>
      <c r="E174" s="114">
        <f t="shared" si="61"/>
        <v>0</v>
      </c>
      <c r="F174" s="123">
        <f t="shared" si="57"/>
        <v>0</v>
      </c>
      <c r="G174" s="123"/>
      <c r="H174" s="116">
        <f t="shared" si="62"/>
        <v>0</v>
      </c>
      <c r="I174" s="116">
        <f t="shared" si="59"/>
        <v>0</v>
      </c>
      <c r="J174" s="114">
        <f t="shared" si="60"/>
        <v>0</v>
      </c>
      <c r="K174" s="123">
        <f t="shared" si="63"/>
        <v>0</v>
      </c>
      <c r="L174" s="7"/>
      <c r="M174" s="7"/>
      <c r="N174" s="1"/>
      <c r="O174" s="1"/>
      <c r="P174" s="1"/>
      <c r="Q174" s="1"/>
      <c r="R174" s="1"/>
    </row>
    <row r="175" spans="1:18" x14ac:dyDescent="0.3">
      <c r="A175" s="1"/>
      <c r="B175" s="1"/>
      <c r="C175" s="105" t="str">
        <f>$C$100</f>
        <v>ACCION21</v>
      </c>
      <c r="D175" s="114">
        <f>$D$100</f>
        <v>0</v>
      </c>
      <c r="E175" s="114">
        <f t="shared" si="61"/>
        <v>0</v>
      </c>
      <c r="F175" s="123">
        <f t="shared" si="57"/>
        <v>0</v>
      </c>
      <c r="G175" s="123"/>
      <c r="H175" s="116">
        <f t="shared" si="62"/>
        <v>0</v>
      </c>
      <c r="I175" s="116">
        <f t="shared" si="59"/>
        <v>0</v>
      </c>
      <c r="J175" s="114">
        <f t="shared" si="60"/>
        <v>0</v>
      </c>
      <c r="K175" s="123">
        <f t="shared" si="63"/>
        <v>0</v>
      </c>
      <c r="L175" s="7"/>
      <c r="M175" s="7"/>
      <c r="N175" s="1"/>
      <c r="O175" s="1"/>
      <c r="P175" s="1"/>
      <c r="Q175" s="1"/>
      <c r="R175" s="1"/>
    </row>
    <row r="176" spans="1:18" x14ac:dyDescent="0.3">
      <c r="A176" s="1"/>
      <c r="B176" s="1"/>
      <c r="C176" s="105" t="str">
        <f>$C$101</f>
        <v>MEP</v>
      </c>
      <c r="D176" s="114">
        <f>$D$101</f>
        <v>0</v>
      </c>
      <c r="E176" s="114">
        <f t="shared" si="61"/>
        <v>0</v>
      </c>
      <c r="F176" s="123">
        <f t="shared" si="57"/>
        <v>0</v>
      </c>
      <c r="G176" s="123"/>
      <c r="H176" s="116">
        <f t="shared" si="62"/>
        <v>0</v>
      </c>
      <c r="I176" s="116">
        <f t="shared" si="59"/>
        <v>0</v>
      </c>
      <c r="J176" s="114">
        <f t="shared" si="60"/>
        <v>0</v>
      </c>
      <c r="K176" s="123">
        <f t="shared" si="63"/>
        <v>0</v>
      </c>
      <c r="L176" s="7"/>
      <c r="M176" s="7"/>
      <c r="N176" s="1"/>
      <c r="O176" s="1"/>
      <c r="P176" s="1"/>
      <c r="Q176" s="1"/>
      <c r="R176" s="1"/>
    </row>
    <row r="177" spans="1:18" x14ac:dyDescent="0.3">
      <c r="A177" s="1"/>
      <c r="B177" s="1"/>
      <c r="C177" s="105" t="str">
        <f>$C$102</f>
        <v>AVP</v>
      </c>
      <c r="D177" s="114">
        <f>$D$102</f>
        <v>0</v>
      </c>
      <c r="E177" s="114">
        <f t="shared" si="61"/>
        <v>0</v>
      </c>
      <c r="F177" s="123">
        <f t="shared" si="57"/>
        <v>0</v>
      </c>
      <c r="G177" s="123"/>
      <c r="H177" s="116">
        <f t="shared" si="62"/>
        <v>0</v>
      </c>
      <c r="I177" s="116">
        <f t="shared" si="59"/>
        <v>0</v>
      </c>
      <c r="J177" s="114">
        <f t="shared" si="60"/>
        <v>0</v>
      </c>
      <c r="K177" s="123">
        <f t="shared" si="63"/>
        <v>0</v>
      </c>
      <c r="L177" s="7"/>
      <c r="M177" s="7"/>
      <c r="N177" s="1"/>
      <c r="O177" s="1"/>
      <c r="P177" s="1"/>
      <c r="Q177" s="1"/>
      <c r="R177" s="1"/>
    </row>
    <row r="178" spans="1:18" ht="15" thickBot="1" x14ac:dyDescent="0.35">
      <c r="A178" s="1"/>
      <c r="B178" s="1"/>
      <c r="C178" s="105"/>
      <c r="D178" s="105"/>
      <c r="E178" s="105"/>
      <c r="F178" s="120">
        <f>SUM(F167:F177)</f>
        <v>0</v>
      </c>
      <c r="G178" s="124"/>
      <c r="H178" s="105"/>
      <c r="I178" s="105"/>
      <c r="J178" s="119">
        <f>SUM(J167:J177)</f>
        <v>0</v>
      </c>
      <c r="K178" s="120">
        <f>SUM(K167:K177)</f>
        <v>0</v>
      </c>
      <c r="L178" s="8"/>
      <c r="M178" s="8"/>
      <c r="N178" s="1"/>
      <c r="O178" s="1"/>
      <c r="P178" s="1"/>
      <c r="Q178" s="1"/>
      <c r="R178" s="1"/>
    </row>
    <row r="179" spans="1:18" ht="15" thickTop="1" x14ac:dyDescent="0.3">
      <c r="A179" s="1"/>
      <c r="B179" s="1"/>
      <c r="C179" s="105"/>
      <c r="D179" s="105"/>
      <c r="E179" s="105"/>
      <c r="F179" s="105"/>
      <c r="G179" s="101"/>
      <c r="H179" s="105"/>
      <c r="I179" s="105"/>
      <c r="J179" s="105"/>
      <c r="K179" s="105"/>
      <c r="L179" s="4"/>
      <c r="M179" s="4"/>
      <c r="N179" s="1"/>
      <c r="O179" s="1"/>
      <c r="P179" s="1"/>
      <c r="Q179" s="1"/>
      <c r="R179" s="1"/>
    </row>
    <row r="180" spans="1:18" x14ac:dyDescent="0.3">
      <c r="A180" s="1"/>
      <c r="B180" s="1"/>
      <c r="C180" s="105"/>
      <c r="D180" s="105"/>
      <c r="E180" s="105"/>
      <c r="F180" s="105"/>
      <c r="G180" s="105"/>
      <c r="H180" s="105"/>
      <c r="I180" s="105"/>
      <c r="J180" s="105"/>
      <c r="K180" s="105"/>
      <c r="L180" s="4"/>
      <c r="M180" s="4"/>
      <c r="N180" s="1"/>
      <c r="O180" s="1"/>
      <c r="P180" s="1"/>
      <c r="Q180" s="1"/>
      <c r="R180" s="1"/>
    </row>
    <row r="181" spans="1:18" x14ac:dyDescent="0.3">
      <c r="A181" s="1"/>
      <c r="B181" s="1"/>
      <c r="C181" s="111" t="s">
        <v>41</v>
      </c>
      <c r="D181" s="112" t="s">
        <v>42</v>
      </c>
      <c r="E181" s="105"/>
      <c r="F181" s="113" t="s">
        <v>56</v>
      </c>
      <c r="G181" s="125"/>
      <c r="H181" s="113" t="s">
        <v>44</v>
      </c>
      <c r="I181" s="113" t="s">
        <v>45</v>
      </c>
      <c r="J181" s="113" t="s">
        <v>46</v>
      </c>
      <c r="K181" s="113" t="s">
        <v>47</v>
      </c>
      <c r="L181" s="5"/>
      <c r="M181" s="5"/>
      <c r="N181" s="1"/>
      <c r="O181" s="1"/>
      <c r="P181" s="1"/>
      <c r="Q181" s="1"/>
      <c r="R181" s="1"/>
    </row>
    <row r="182" spans="1:18" x14ac:dyDescent="0.3">
      <c r="A182" s="1"/>
      <c r="B182" s="1"/>
      <c r="C182" s="105" t="str">
        <f>$C$92</f>
        <v>MAS</v>
      </c>
      <c r="D182" s="114">
        <f>$D$92</f>
        <v>0</v>
      </c>
      <c r="E182" s="114">
        <f t="shared" ref="E182:E184" si="64">IF(D182&lt;$E$89,0,D182)</f>
        <v>0</v>
      </c>
      <c r="F182" s="123">
        <f t="shared" ref="F182:F192" si="65">K167</f>
        <v>0</v>
      </c>
      <c r="G182" s="123"/>
      <c r="H182" s="116">
        <f t="shared" ref="H182:H184" si="66">IF(E182&gt;0,D182/(F182+1),0)</f>
        <v>0</v>
      </c>
      <c r="I182" s="116">
        <f t="shared" ref="I182:I192" si="67">MAX($H$182:$H$192)</f>
        <v>0</v>
      </c>
      <c r="J182" s="114">
        <f t="shared" ref="J182:J192" si="68">IF(F$193&gt;=$E$87,0,IF(F$1518=0,0,IF(I182=H182,1,0)))</f>
        <v>0</v>
      </c>
      <c r="K182" s="123">
        <f>IF($F$193=0,0,F182+J182)</f>
        <v>0</v>
      </c>
      <c r="L182" s="5"/>
      <c r="M182" s="5"/>
      <c r="N182" s="1"/>
      <c r="O182" s="1"/>
      <c r="P182" s="1"/>
      <c r="Q182" s="1"/>
      <c r="R182" s="1"/>
    </row>
    <row r="183" spans="1:18" x14ac:dyDescent="0.3">
      <c r="A183" s="1"/>
      <c r="B183" s="1"/>
      <c r="C183" s="105" t="str">
        <f>$C$93</f>
        <v>PPA</v>
      </c>
      <c r="D183" s="114">
        <f>$D$93</f>
        <v>0</v>
      </c>
      <c r="E183" s="114">
        <f t="shared" si="64"/>
        <v>0</v>
      </c>
      <c r="F183" s="123">
        <f t="shared" si="65"/>
        <v>0</v>
      </c>
      <c r="G183" s="123"/>
      <c r="H183" s="116">
        <f t="shared" si="66"/>
        <v>0</v>
      </c>
      <c r="I183" s="116">
        <f t="shared" si="67"/>
        <v>0</v>
      </c>
      <c r="J183" s="114">
        <f t="shared" si="68"/>
        <v>0</v>
      </c>
      <c r="K183" s="123">
        <f>IF($F$193=0,0,F183+J183)</f>
        <v>0</v>
      </c>
      <c r="L183" s="5"/>
      <c r="M183" s="5"/>
      <c r="N183" s="1"/>
      <c r="O183" s="1"/>
      <c r="P183" s="1"/>
      <c r="Q183" s="1"/>
      <c r="R183" s="1"/>
    </row>
    <row r="184" spans="1:18" x14ac:dyDescent="0.3">
      <c r="A184" s="1"/>
      <c r="B184" s="1"/>
      <c r="C184" s="105" t="str">
        <f>$C$94</f>
        <v>RAIZ</v>
      </c>
      <c r="D184" s="114">
        <f>$D$94</f>
        <v>0</v>
      </c>
      <c r="E184" s="114">
        <f t="shared" si="64"/>
        <v>0</v>
      </c>
      <c r="F184" s="123">
        <f t="shared" si="65"/>
        <v>0</v>
      </c>
      <c r="G184" s="123"/>
      <c r="H184" s="116">
        <f t="shared" si="66"/>
        <v>0</v>
      </c>
      <c r="I184" s="116">
        <f t="shared" si="67"/>
        <v>0</v>
      </c>
      <c r="J184" s="114">
        <f t="shared" si="68"/>
        <v>0</v>
      </c>
      <c r="K184" s="123">
        <f>IF($F$193=0,0,F184+J184)</f>
        <v>0</v>
      </c>
      <c r="L184" s="5"/>
      <c r="M184" s="5"/>
      <c r="N184" s="1"/>
      <c r="O184" s="1"/>
      <c r="P184" s="1"/>
      <c r="Q184" s="1"/>
      <c r="R184" s="1"/>
    </row>
    <row r="185" spans="1:18" x14ac:dyDescent="0.3">
      <c r="A185" s="1"/>
      <c r="B185" s="1"/>
      <c r="C185" s="105" t="str">
        <f>$C$95</f>
        <v>HTC</v>
      </c>
      <c r="D185" s="114">
        <f>$D$95</f>
        <v>0</v>
      </c>
      <c r="E185" s="114">
        <f t="shared" ref="E185:E192" si="69">IF(D185&lt;$E$89,0,D185)</f>
        <v>0</v>
      </c>
      <c r="F185" s="123">
        <f t="shared" si="65"/>
        <v>0</v>
      </c>
      <c r="G185" s="123"/>
      <c r="H185" s="116">
        <f t="shared" ref="H185:H192" si="70">IF(E185&gt;0,D185/(F185+1),0)</f>
        <v>0</v>
      </c>
      <c r="I185" s="116">
        <f t="shared" si="67"/>
        <v>0</v>
      </c>
      <c r="J185" s="114">
        <f t="shared" si="68"/>
        <v>0</v>
      </c>
      <c r="K185" s="123">
        <f t="shared" ref="K185:K192" si="71">IF($F$193=0,0,F185+J185)</f>
        <v>0</v>
      </c>
      <c r="L185" s="7"/>
      <c r="M185" s="7"/>
      <c r="N185" s="1"/>
      <c r="O185" s="1"/>
      <c r="P185" s="1"/>
      <c r="Q185" s="1"/>
      <c r="R185" s="1"/>
    </row>
    <row r="186" spans="1:18" x14ac:dyDescent="0.3">
      <c r="A186" s="1"/>
      <c r="B186" s="1"/>
      <c r="C186" s="105" t="str">
        <f>$C$96</f>
        <v>CURPA</v>
      </c>
      <c r="D186" s="114">
        <f>$D$96</f>
        <v>0</v>
      </c>
      <c r="E186" s="114">
        <f t="shared" si="69"/>
        <v>0</v>
      </c>
      <c r="F186" s="123">
        <f t="shared" si="65"/>
        <v>0</v>
      </c>
      <c r="G186" s="123"/>
      <c r="H186" s="116">
        <f t="shared" si="70"/>
        <v>0</v>
      </c>
      <c r="I186" s="116">
        <f t="shared" si="67"/>
        <v>0</v>
      </c>
      <c r="J186" s="114">
        <f t="shared" si="68"/>
        <v>0</v>
      </c>
      <c r="K186" s="123">
        <f t="shared" si="71"/>
        <v>0</v>
      </c>
      <c r="L186" s="7"/>
      <c r="M186" s="7"/>
      <c r="N186" s="1"/>
      <c r="O186" s="1"/>
      <c r="P186" s="1"/>
      <c r="Q186" s="1"/>
      <c r="R186" s="1"/>
    </row>
    <row r="187" spans="1:18" x14ac:dyDescent="0.3">
      <c r="A187" s="1"/>
      <c r="B187" s="1"/>
      <c r="C187" s="105" t="str">
        <f>$C$97</f>
        <v>FUTURO</v>
      </c>
      <c r="D187" s="114">
        <f>$D$97</f>
        <v>0</v>
      </c>
      <c r="E187" s="114">
        <f t="shared" si="69"/>
        <v>0</v>
      </c>
      <c r="F187" s="123">
        <f t="shared" si="65"/>
        <v>0</v>
      </c>
      <c r="G187" s="123"/>
      <c r="H187" s="116">
        <f t="shared" si="70"/>
        <v>0</v>
      </c>
      <c r="I187" s="116">
        <f t="shared" si="67"/>
        <v>0</v>
      </c>
      <c r="J187" s="114">
        <f t="shared" si="68"/>
        <v>0</v>
      </c>
      <c r="K187" s="123">
        <f t="shared" si="71"/>
        <v>0</v>
      </c>
      <c r="L187" s="7"/>
      <c r="M187" s="7"/>
      <c r="N187" s="1"/>
      <c r="O187" s="1"/>
      <c r="P187" s="1"/>
      <c r="Q187" s="1"/>
      <c r="R187" s="1"/>
    </row>
    <row r="188" spans="1:18" x14ac:dyDescent="0.3">
      <c r="A188" s="1"/>
      <c r="B188" s="1"/>
      <c r="C188" s="105" t="str">
        <f>$C$98</f>
        <v>LPR</v>
      </c>
      <c r="D188" s="114">
        <f>$D$98</f>
        <v>0</v>
      </c>
      <c r="E188" s="114">
        <f t="shared" si="69"/>
        <v>0</v>
      </c>
      <c r="F188" s="123">
        <f t="shared" si="65"/>
        <v>0</v>
      </c>
      <c r="G188" s="123"/>
      <c r="H188" s="116">
        <f t="shared" si="70"/>
        <v>0</v>
      </c>
      <c r="I188" s="116">
        <f t="shared" si="67"/>
        <v>0</v>
      </c>
      <c r="J188" s="114">
        <f t="shared" si="68"/>
        <v>0</v>
      </c>
      <c r="K188" s="123">
        <f t="shared" si="71"/>
        <v>0</v>
      </c>
      <c r="L188" s="7"/>
      <c r="M188" s="7"/>
      <c r="N188" s="1"/>
      <c r="O188" s="1"/>
      <c r="P188" s="1"/>
      <c r="Q188" s="1"/>
      <c r="R188" s="1"/>
    </row>
    <row r="189" spans="1:18" x14ac:dyDescent="0.3">
      <c r="A189" s="1"/>
      <c r="B189" s="1"/>
      <c r="C189" s="105" t="str">
        <f>$C$99</f>
        <v>RED</v>
      </c>
      <c r="D189" s="114">
        <f>$D$99</f>
        <v>0</v>
      </c>
      <c r="E189" s="114">
        <f t="shared" si="69"/>
        <v>0</v>
      </c>
      <c r="F189" s="123">
        <f t="shared" si="65"/>
        <v>0</v>
      </c>
      <c r="G189" s="123"/>
      <c r="H189" s="116">
        <f t="shared" si="70"/>
        <v>0</v>
      </c>
      <c r="I189" s="116">
        <f t="shared" si="67"/>
        <v>0</v>
      </c>
      <c r="J189" s="114">
        <f t="shared" si="68"/>
        <v>0</v>
      </c>
      <c r="K189" s="123">
        <f t="shared" si="71"/>
        <v>0</v>
      </c>
      <c r="L189" s="7"/>
      <c r="M189" s="7"/>
      <c r="N189" s="1"/>
      <c r="O189" s="1"/>
      <c r="P189" s="1"/>
      <c r="Q189" s="1"/>
      <c r="R189" s="1"/>
    </row>
    <row r="190" spans="1:18" x14ac:dyDescent="0.3">
      <c r="A190" s="1"/>
      <c r="B190" s="1"/>
      <c r="C190" s="105" t="str">
        <f>$C$100</f>
        <v>ACCION21</v>
      </c>
      <c r="D190" s="114">
        <f>$D$100</f>
        <v>0</v>
      </c>
      <c r="E190" s="114">
        <f t="shared" si="69"/>
        <v>0</v>
      </c>
      <c r="F190" s="123">
        <f t="shared" si="65"/>
        <v>0</v>
      </c>
      <c r="G190" s="123"/>
      <c r="H190" s="116">
        <f t="shared" si="70"/>
        <v>0</v>
      </c>
      <c r="I190" s="116">
        <f t="shared" si="67"/>
        <v>0</v>
      </c>
      <c r="J190" s="114">
        <f t="shared" si="68"/>
        <v>0</v>
      </c>
      <c r="K190" s="123">
        <f t="shared" si="71"/>
        <v>0</v>
      </c>
      <c r="L190" s="7"/>
      <c r="M190" s="7"/>
      <c r="N190" s="1"/>
      <c r="O190" s="1"/>
      <c r="P190" s="1"/>
      <c r="Q190" s="1"/>
      <c r="R190" s="1"/>
    </row>
    <row r="191" spans="1:18" x14ac:dyDescent="0.3">
      <c r="A191" s="1"/>
      <c r="B191" s="1"/>
      <c r="C191" s="105" t="str">
        <f>$C$101</f>
        <v>MEP</v>
      </c>
      <c r="D191" s="114">
        <f>$D$101</f>
        <v>0</v>
      </c>
      <c r="E191" s="114">
        <f t="shared" si="69"/>
        <v>0</v>
      </c>
      <c r="F191" s="123">
        <f t="shared" si="65"/>
        <v>0</v>
      </c>
      <c r="G191" s="123"/>
      <c r="H191" s="116">
        <f t="shared" si="70"/>
        <v>0</v>
      </c>
      <c r="I191" s="116">
        <f t="shared" si="67"/>
        <v>0</v>
      </c>
      <c r="J191" s="114">
        <f t="shared" si="68"/>
        <v>0</v>
      </c>
      <c r="K191" s="123">
        <f t="shared" si="71"/>
        <v>0</v>
      </c>
      <c r="L191" s="7"/>
      <c r="M191" s="7"/>
      <c r="N191" s="1"/>
      <c r="O191" s="1"/>
      <c r="P191" s="1"/>
      <c r="Q191" s="1"/>
      <c r="R191" s="1"/>
    </row>
    <row r="192" spans="1:18" x14ac:dyDescent="0.3">
      <c r="A192" s="1"/>
      <c r="B192" s="1"/>
      <c r="C192" s="105" t="str">
        <f>$C$102</f>
        <v>AVP</v>
      </c>
      <c r="D192" s="114">
        <f>$D$102</f>
        <v>0</v>
      </c>
      <c r="E192" s="114">
        <f t="shared" si="69"/>
        <v>0</v>
      </c>
      <c r="F192" s="123">
        <f t="shared" si="65"/>
        <v>0</v>
      </c>
      <c r="G192" s="123"/>
      <c r="H192" s="116">
        <f t="shared" si="70"/>
        <v>0</v>
      </c>
      <c r="I192" s="116">
        <f t="shared" si="67"/>
        <v>0</v>
      </c>
      <c r="J192" s="114">
        <f t="shared" si="68"/>
        <v>0</v>
      </c>
      <c r="K192" s="123">
        <f t="shared" si="71"/>
        <v>0</v>
      </c>
      <c r="L192" s="7"/>
      <c r="M192" s="7"/>
      <c r="N192" s="1"/>
      <c r="O192" s="1"/>
      <c r="P192" s="1"/>
      <c r="Q192" s="1"/>
      <c r="R192" s="1"/>
    </row>
    <row r="193" spans="1:18" ht="15" thickBot="1" x14ac:dyDescent="0.35">
      <c r="A193" s="1"/>
      <c r="B193" s="1"/>
      <c r="C193" s="105"/>
      <c r="D193" s="105"/>
      <c r="E193" s="105"/>
      <c r="F193" s="120">
        <f>SUM(F182:F192)</f>
        <v>0</v>
      </c>
      <c r="G193" s="124"/>
      <c r="H193" s="105"/>
      <c r="I193" s="105"/>
      <c r="J193" s="119">
        <f>SUM(J182:J192)</f>
        <v>0</v>
      </c>
      <c r="K193" s="120">
        <f>SUM(K182:K192)</f>
        <v>0</v>
      </c>
      <c r="L193" s="8"/>
      <c r="M193" s="8"/>
      <c r="N193" s="1"/>
      <c r="O193" s="1"/>
      <c r="P193" s="1"/>
      <c r="Q193" s="1"/>
      <c r="R193" s="1"/>
    </row>
    <row r="194" spans="1:18" ht="15" thickTop="1" x14ac:dyDescent="0.3">
      <c r="A194" s="1"/>
      <c r="B194" s="1"/>
      <c r="C194" s="105"/>
      <c r="D194" s="105"/>
      <c r="E194" s="105"/>
      <c r="F194" s="105"/>
      <c r="G194" s="101"/>
      <c r="H194" s="105"/>
      <c r="I194" s="105"/>
      <c r="J194" s="105"/>
      <c r="K194" s="105"/>
      <c r="L194" s="4"/>
      <c r="M194" s="4"/>
      <c r="N194" s="1"/>
      <c r="O194" s="1"/>
      <c r="P194" s="1"/>
      <c r="Q194" s="1"/>
      <c r="R194" s="1"/>
    </row>
    <row r="195" spans="1:18" x14ac:dyDescent="0.3">
      <c r="A195" s="1"/>
      <c r="B195" s="1"/>
      <c r="C195" s="105"/>
      <c r="D195" s="105"/>
      <c r="E195" s="105"/>
      <c r="F195" s="105"/>
      <c r="G195" s="105"/>
      <c r="H195" s="105"/>
      <c r="I195" s="105"/>
      <c r="J195" s="105"/>
      <c r="K195" s="105"/>
      <c r="L195" s="4"/>
      <c r="M195" s="4"/>
      <c r="N195" s="1"/>
      <c r="O195" s="1"/>
      <c r="P195" s="1"/>
      <c r="Q195" s="1"/>
      <c r="R195" s="1"/>
    </row>
    <row r="196" spans="1:18" x14ac:dyDescent="0.3">
      <c r="A196" s="1"/>
      <c r="B196" s="1"/>
      <c r="C196" s="111" t="s">
        <v>41</v>
      </c>
      <c r="D196" s="112" t="s">
        <v>42</v>
      </c>
      <c r="E196" s="105"/>
      <c r="F196" s="129" t="s">
        <v>57</v>
      </c>
      <c r="G196" s="130"/>
      <c r="H196" s="113" t="s">
        <v>44</v>
      </c>
      <c r="I196" s="113" t="s">
        <v>45</v>
      </c>
      <c r="J196" s="113" t="s">
        <v>46</v>
      </c>
      <c r="K196" s="113" t="s">
        <v>47</v>
      </c>
      <c r="L196" s="5"/>
      <c r="M196" s="5"/>
      <c r="N196" s="1"/>
      <c r="O196" s="1"/>
      <c r="P196" s="1"/>
      <c r="Q196" s="1"/>
      <c r="R196" s="1"/>
    </row>
    <row r="197" spans="1:18" x14ac:dyDescent="0.3">
      <c r="A197" s="1"/>
      <c r="B197" s="1"/>
      <c r="C197" s="105" t="str">
        <f>$C$92</f>
        <v>MAS</v>
      </c>
      <c r="D197" s="114">
        <f>$D$92</f>
        <v>0</v>
      </c>
      <c r="E197" s="114">
        <f t="shared" ref="E197:E199" si="72">IF(D197&lt;$E$89,0,D197)</f>
        <v>0</v>
      </c>
      <c r="F197" s="123">
        <f t="shared" ref="F197:F207" si="73">K182</f>
        <v>0</v>
      </c>
      <c r="G197" s="123"/>
      <c r="H197" s="116">
        <f t="shared" ref="H197:H199" si="74">IF(E197&gt;0,+D197/(F197+1),0)</f>
        <v>0</v>
      </c>
      <c r="I197" s="116">
        <f t="shared" ref="I197:I207" si="75">MAX($H$197:$H$207)</f>
        <v>0</v>
      </c>
      <c r="J197" s="114">
        <f t="shared" ref="J197:J207" si="76">IF(F$208&gt;=$E$87,0,IF(F$208=0,0,IF(I197=H197,1,0)))</f>
        <v>0</v>
      </c>
      <c r="K197" s="123">
        <f>IF($F$208=0,0,F197+J197)</f>
        <v>0</v>
      </c>
      <c r="L197" s="5"/>
      <c r="M197" s="5"/>
      <c r="N197" s="1"/>
      <c r="O197" s="1"/>
      <c r="P197" s="1"/>
      <c r="Q197" s="1"/>
      <c r="R197" s="1"/>
    </row>
    <row r="198" spans="1:18" x14ac:dyDescent="0.3">
      <c r="A198" s="1"/>
      <c r="B198" s="1"/>
      <c r="C198" s="105" t="str">
        <f>$C$93</f>
        <v>PPA</v>
      </c>
      <c r="D198" s="114">
        <f>$D$93</f>
        <v>0</v>
      </c>
      <c r="E198" s="114">
        <f t="shared" si="72"/>
        <v>0</v>
      </c>
      <c r="F198" s="123">
        <f t="shared" si="73"/>
        <v>0</v>
      </c>
      <c r="G198" s="123"/>
      <c r="H198" s="116">
        <f t="shared" si="74"/>
        <v>0</v>
      </c>
      <c r="I198" s="116">
        <f t="shared" si="75"/>
        <v>0</v>
      </c>
      <c r="J198" s="114">
        <f t="shared" si="76"/>
        <v>0</v>
      </c>
      <c r="K198" s="123">
        <f>IF($F$208=0,0,F198+J198)</f>
        <v>0</v>
      </c>
      <c r="L198" s="5"/>
      <c r="M198" s="5"/>
      <c r="N198" s="1"/>
      <c r="O198" s="1"/>
      <c r="P198" s="1"/>
      <c r="Q198" s="1"/>
      <c r="R198" s="1"/>
    </row>
    <row r="199" spans="1:18" x14ac:dyDescent="0.3">
      <c r="A199" s="1"/>
      <c r="B199" s="1"/>
      <c r="C199" s="105" t="str">
        <f>$C$94</f>
        <v>RAIZ</v>
      </c>
      <c r="D199" s="114">
        <f>$D$94</f>
        <v>0</v>
      </c>
      <c r="E199" s="114">
        <f t="shared" si="72"/>
        <v>0</v>
      </c>
      <c r="F199" s="123">
        <f t="shared" si="73"/>
        <v>0</v>
      </c>
      <c r="G199" s="123"/>
      <c r="H199" s="116">
        <f t="shared" si="74"/>
        <v>0</v>
      </c>
      <c r="I199" s="116">
        <f t="shared" si="75"/>
        <v>0</v>
      </c>
      <c r="J199" s="114">
        <f t="shared" si="76"/>
        <v>0</v>
      </c>
      <c r="K199" s="123">
        <f>IF($F$208=0,0,F199+J199)</f>
        <v>0</v>
      </c>
      <c r="L199" s="5"/>
      <c r="M199" s="5"/>
      <c r="N199" s="1"/>
      <c r="O199" s="1"/>
      <c r="P199" s="1"/>
      <c r="Q199" s="1"/>
      <c r="R199" s="1"/>
    </row>
    <row r="200" spans="1:18" x14ac:dyDescent="0.3">
      <c r="A200" s="1"/>
      <c r="B200" s="1"/>
      <c r="C200" s="105" t="str">
        <f>$C$95</f>
        <v>HTC</v>
      </c>
      <c r="D200" s="114">
        <f>$D$95</f>
        <v>0</v>
      </c>
      <c r="E200" s="114">
        <f t="shared" ref="E200:E207" si="77">IF(D200&lt;$E$89,0,D200)</f>
        <v>0</v>
      </c>
      <c r="F200" s="123">
        <f t="shared" si="73"/>
        <v>0</v>
      </c>
      <c r="G200" s="123"/>
      <c r="H200" s="116">
        <f t="shared" ref="H200:H207" si="78">IF(E200&gt;0,+D200/(F200+1),0)</f>
        <v>0</v>
      </c>
      <c r="I200" s="116">
        <f t="shared" si="75"/>
        <v>0</v>
      </c>
      <c r="J200" s="114">
        <f t="shared" si="76"/>
        <v>0</v>
      </c>
      <c r="K200" s="123">
        <f t="shared" ref="K200:K207" si="79">IF($F$208=0,0,F200+J200)</f>
        <v>0</v>
      </c>
      <c r="L200" s="7"/>
      <c r="M200" s="7"/>
      <c r="N200" s="1"/>
      <c r="O200" s="1"/>
      <c r="P200" s="1"/>
      <c r="Q200" s="1"/>
      <c r="R200" s="1"/>
    </row>
    <row r="201" spans="1:18" x14ac:dyDescent="0.3">
      <c r="A201" s="1"/>
      <c r="B201" s="1"/>
      <c r="C201" s="105" t="str">
        <f>$C$96</f>
        <v>CURPA</v>
      </c>
      <c r="D201" s="114">
        <f>$D$96</f>
        <v>0</v>
      </c>
      <c r="E201" s="114">
        <f t="shared" si="77"/>
        <v>0</v>
      </c>
      <c r="F201" s="123">
        <f t="shared" si="73"/>
        <v>0</v>
      </c>
      <c r="G201" s="123"/>
      <c r="H201" s="116">
        <f t="shared" si="78"/>
        <v>0</v>
      </c>
      <c r="I201" s="116">
        <f t="shared" si="75"/>
        <v>0</v>
      </c>
      <c r="J201" s="114">
        <f t="shared" si="76"/>
        <v>0</v>
      </c>
      <c r="K201" s="123">
        <f t="shared" si="79"/>
        <v>0</v>
      </c>
      <c r="L201" s="7"/>
      <c r="M201" s="7"/>
      <c r="N201" s="1"/>
      <c r="O201" s="1"/>
      <c r="P201" s="1"/>
      <c r="Q201" s="1"/>
      <c r="R201" s="1"/>
    </row>
    <row r="202" spans="1:18" x14ac:dyDescent="0.3">
      <c r="A202" s="1"/>
      <c r="B202" s="1"/>
      <c r="C202" s="105" t="str">
        <f>$C$97</f>
        <v>FUTURO</v>
      </c>
      <c r="D202" s="114">
        <f>$D$97</f>
        <v>0</v>
      </c>
      <c r="E202" s="114">
        <f t="shared" si="77"/>
        <v>0</v>
      </c>
      <c r="F202" s="123">
        <f t="shared" si="73"/>
        <v>0</v>
      </c>
      <c r="G202" s="123"/>
      <c r="H202" s="116">
        <f t="shared" si="78"/>
        <v>0</v>
      </c>
      <c r="I202" s="116">
        <f t="shared" si="75"/>
        <v>0</v>
      </c>
      <c r="J202" s="114">
        <f t="shared" si="76"/>
        <v>0</v>
      </c>
      <c r="K202" s="123">
        <f t="shared" si="79"/>
        <v>0</v>
      </c>
      <c r="L202" s="7"/>
      <c r="M202" s="7"/>
      <c r="N202" s="1"/>
      <c r="O202" s="1"/>
      <c r="P202" s="1"/>
      <c r="Q202" s="1"/>
      <c r="R202" s="1"/>
    </row>
    <row r="203" spans="1:18" x14ac:dyDescent="0.3">
      <c r="A203" s="1"/>
      <c r="B203" s="1"/>
      <c r="C203" s="105" t="str">
        <f>$C$98</f>
        <v>LPR</v>
      </c>
      <c r="D203" s="114">
        <f>$D$98</f>
        <v>0</v>
      </c>
      <c r="E203" s="114">
        <f t="shared" si="77"/>
        <v>0</v>
      </c>
      <c r="F203" s="123">
        <f t="shared" si="73"/>
        <v>0</v>
      </c>
      <c r="G203" s="123"/>
      <c r="H203" s="116">
        <f t="shared" si="78"/>
        <v>0</v>
      </c>
      <c r="I203" s="116">
        <f t="shared" si="75"/>
        <v>0</v>
      </c>
      <c r="J203" s="114">
        <f t="shared" si="76"/>
        <v>0</v>
      </c>
      <c r="K203" s="123">
        <f t="shared" si="79"/>
        <v>0</v>
      </c>
      <c r="L203" s="7"/>
      <c r="M203" s="7"/>
      <c r="N203" s="1"/>
      <c r="O203" s="1"/>
      <c r="P203" s="1"/>
      <c r="Q203" s="1"/>
      <c r="R203" s="1"/>
    </row>
    <row r="204" spans="1:18" x14ac:dyDescent="0.3">
      <c r="A204" s="1"/>
      <c r="B204" s="1"/>
      <c r="C204" s="105" t="str">
        <f>$C$99</f>
        <v>RED</v>
      </c>
      <c r="D204" s="114">
        <f>$D$99</f>
        <v>0</v>
      </c>
      <c r="E204" s="114">
        <f t="shared" si="77"/>
        <v>0</v>
      </c>
      <c r="F204" s="123">
        <f t="shared" si="73"/>
        <v>0</v>
      </c>
      <c r="G204" s="123"/>
      <c r="H204" s="116">
        <f t="shared" si="78"/>
        <v>0</v>
      </c>
      <c r="I204" s="116">
        <f t="shared" si="75"/>
        <v>0</v>
      </c>
      <c r="J204" s="114">
        <f t="shared" si="76"/>
        <v>0</v>
      </c>
      <c r="K204" s="123">
        <f t="shared" si="79"/>
        <v>0</v>
      </c>
      <c r="L204" s="7"/>
      <c r="M204" s="7"/>
      <c r="N204" s="1"/>
      <c r="O204" s="1"/>
      <c r="P204" s="1"/>
      <c r="Q204" s="1"/>
      <c r="R204" s="1"/>
    </row>
    <row r="205" spans="1:18" x14ac:dyDescent="0.3">
      <c r="A205" s="1"/>
      <c r="B205" s="1"/>
      <c r="C205" s="105" t="str">
        <f>$C$100</f>
        <v>ACCION21</v>
      </c>
      <c r="D205" s="114">
        <f>$D$100</f>
        <v>0</v>
      </c>
      <c r="E205" s="114">
        <f t="shared" si="77"/>
        <v>0</v>
      </c>
      <c r="F205" s="123">
        <f t="shared" si="73"/>
        <v>0</v>
      </c>
      <c r="G205" s="123"/>
      <c r="H205" s="116">
        <f t="shared" si="78"/>
        <v>0</v>
      </c>
      <c r="I205" s="116">
        <f t="shared" si="75"/>
        <v>0</v>
      </c>
      <c r="J205" s="114">
        <f t="shared" si="76"/>
        <v>0</v>
      </c>
      <c r="K205" s="123">
        <f t="shared" si="79"/>
        <v>0</v>
      </c>
      <c r="L205" s="7"/>
      <c r="M205" s="7"/>
      <c r="N205" s="1"/>
      <c r="O205" s="1"/>
      <c r="P205" s="1"/>
      <c r="Q205" s="1"/>
      <c r="R205" s="1"/>
    </row>
    <row r="206" spans="1:18" x14ac:dyDescent="0.3">
      <c r="A206" s="1"/>
      <c r="B206" s="1"/>
      <c r="C206" s="105" t="str">
        <f>$C$101</f>
        <v>MEP</v>
      </c>
      <c r="D206" s="114">
        <f>$D$101</f>
        <v>0</v>
      </c>
      <c r="E206" s="114">
        <f t="shared" si="77"/>
        <v>0</v>
      </c>
      <c r="F206" s="123">
        <f t="shared" si="73"/>
        <v>0</v>
      </c>
      <c r="G206" s="123"/>
      <c r="H206" s="116">
        <f t="shared" si="78"/>
        <v>0</v>
      </c>
      <c r="I206" s="116">
        <f t="shared" si="75"/>
        <v>0</v>
      </c>
      <c r="J206" s="114">
        <f t="shared" si="76"/>
        <v>0</v>
      </c>
      <c r="K206" s="123">
        <f t="shared" si="79"/>
        <v>0</v>
      </c>
      <c r="L206" s="7"/>
      <c r="M206" s="7"/>
      <c r="N206" s="1"/>
      <c r="O206" s="1"/>
      <c r="P206" s="1"/>
      <c r="Q206" s="1"/>
      <c r="R206" s="1"/>
    </row>
    <row r="207" spans="1:18" x14ac:dyDescent="0.3">
      <c r="A207" s="1"/>
      <c r="B207" s="1"/>
      <c r="C207" s="105" t="str">
        <f>$C$102</f>
        <v>AVP</v>
      </c>
      <c r="D207" s="114">
        <f>$D$102</f>
        <v>0</v>
      </c>
      <c r="E207" s="114">
        <f t="shared" si="77"/>
        <v>0</v>
      </c>
      <c r="F207" s="123">
        <f t="shared" si="73"/>
        <v>0</v>
      </c>
      <c r="G207" s="123"/>
      <c r="H207" s="116">
        <f t="shared" si="78"/>
        <v>0</v>
      </c>
      <c r="I207" s="116">
        <f t="shared" si="75"/>
        <v>0</v>
      </c>
      <c r="J207" s="114">
        <f t="shared" si="76"/>
        <v>0</v>
      </c>
      <c r="K207" s="123">
        <f t="shared" si="79"/>
        <v>0</v>
      </c>
      <c r="L207" s="7"/>
      <c r="M207" s="7"/>
      <c r="N207" s="1"/>
      <c r="O207" s="1"/>
      <c r="P207" s="1"/>
      <c r="Q207" s="1"/>
      <c r="R207" s="1"/>
    </row>
    <row r="208" spans="1:18" ht="15" thickBot="1" x14ac:dyDescent="0.35">
      <c r="A208" s="1"/>
      <c r="B208" s="1"/>
      <c r="C208" s="105"/>
      <c r="D208" s="105"/>
      <c r="E208" s="105"/>
      <c r="F208" s="120">
        <f>SUM(F197:F207)</f>
        <v>0</v>
      </c>
      <c r="G208" s="124"/>
      <c r="H208" s="105"/>
      <c r="I208" s="105"/>
      <c r="J208" s="119">
        <f>SUM(J197:J207)</f>
        <v>0</v>
      </c>
      <c r="K208" s="120">
        <f>SUM(K197:K207)</f>
        <v>0</v>
      </c>
      <c r="L208" s="8"/>
      <c r="M208" s="8"/>
      <c r="N208" s="1"/>
      <c r="O208" s="1"/>
      <c r="P208" s="1"/>
      <c r="Q208" s="1"/>
      <c r="R208" s="1"/>
    </row>
    <row r="209" spans="1:18" ht="15" thickTop="1" x14ac:dyDescent="0.3">
      <c r="A209" s="1"/>
      <c r="B209" s="1"/>
      <c r="C209" s="9"/>
      <c r="D209" s="9"/>
      <c r="E209" s="9"/>
      <c r="F209" s="9"/>
      <c r="G209" s="2"/>
      <c r="H209" s="9"/>
      <c r="I209" s="9"/>
      <c r="J209" s="9"/>
      <c r="K209" s="9"/>
      <c r="L209" s="9"/>
      <c r="M209" s="9"/>
      <c r="N209" s="1"/>
      <c r="O209" s="1"/>
      <c r="P209" s="1"/>
      <c r="Q209" s="1"/>
      <c r="R209" s="1"/>
    </row>
    <row r="210" spans="1:18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</sheetData>
  <sheetProtection algorithmName="SHA-512" hashValue="j7RhvBNPtfFOXg6/6kKzE4N9ywRILtgD608YbAjVJg1+FkamHiGuZJsgzAkBtyveH06GJbw/SEQH4q92EGreTQ==" saltValue="V6xMYe9jiWKRazHX8Toy+g==" spinCount="100000" sheet="1" objects="1" scenarios="1"/>
  <mergeCells count="81">
    <mergeCell ref="A1:Q1"/>
    <mergeCell ref="F79:Q79"/>
    <mergeCell ref="C85:D85"/>
    <mergeCell ref="C70:D70"/>
    <mergeCell ref="C71:D71"/>
    <mergeCell ref="C72:D72"/>
    <mergeCell ref="A77:E77"/>
    <mergeCell ref="A78:E78"/>
    <mergeCell ref="C74:D74"/>
    <mergeCell ref="C73:D73"/>
    <mergeCell ref="A75:D75"/>
    <mergeCell ref="A76:B76"/>
    <mergeCell ref="D76:E76"/>
    <mergeCell ref="C65:D65"/>
    <mergeCell ref="C66:D66"/>
    <mergeCell ref="C67:D67"/>
    <mergeCell ref="C55:D55"/>
    <mergeCell ref="C56:D56"/>
    <mergeCell ref="C57:D57"/>
    <mergeCell ref="C58:D58"/>
    <mergeCell ref="C59:D59"/>
    <mergeCell ref="C6:D6"/>
    <mergeCell ref="C30:D30"/>
    <mergeCell ref="C19:D19"/>
    <mergeCell ref="C20:D20"/>
    <mergeCell ref="C21:D21"/>
    <mergeCell ref="C22:D22"/>
    <mergeCell ref="C24:D24"/>
    <mergeCell ref="C25:D25"/>
    <mergeCell ref="C26:D26"/>
    <mergeCell ref="C27:D27"/>
    <mergeCell ref="C29:D29"/>
    <mergeCell ref="C28:D28"/>
    <mergeCell ref="C23:D23"/>
    <mergeCell ref="C69:D69"/>
    <mergeCell ref="C60:D60"/>
    <mergeCell ref="C61:D61"/>
    <mergeCell ref="C62:D62"/>
    <mergeCell ref="C63:D63"/>
    <mergeCell ref="C64:D64"/>
    <mergeCell ref="C68:D6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2:D2"/>
    <mergeCell ref="C3:D3"/>
    <mergeCell ref="C5:D5"/>
    <mergeCell ref="C4:D4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</mergeCells>
  <printOptions horizontalCentered="1" verticalCentered="1"/>
  <pageMargins left="0.19685039370078741" right="0.19685039370078741" top="0.51181102362204722" bottom="0.51181102362204722" header="0.51181102362204722" footer="0.27559055118110237"/>
  <pageSetup paperSize="9" scale="72" fitToHeight="2" orientation="landscape" r:id="rId1"/>
  <headerFooter>
    <oddHeader>&amp;L&amp;U&amp;K0070C0www.gobierno.aw&amp;U
                             &amp;G&amp;C&amp;U&amp;K0070C0www.overheid.aw&amp;R&amp;U&amp;K0070C0www.government.aw</oddHeader>
    <oddFooter>&amp;C&amp;K000000Pagina: &amp;P - &amp;N</oddFooter>
  </headerFooter>
  <rowBreaks count="1" manualBreakCount="1">
    <brk id="44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Eleccion 2024</vt:lpstr>
      <vt:lpstr>'Eleccion 2024'!Print_Area</vt:lpstr>
      <vt:lpstr>'Eleccion 2024'!Print_Titles</vt:lpstr>
    </vt:vector>
  </TitlesOfParts>
  <Company>Land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Liria Figaroa</dc:creator>
  <cp:lastModifiedBy>Liria M. Figaroa</cp:lastModifiedBy>
  <cp:lastPrinted>2024-11-26T20:02:59Z</cp:lastPrinted>
  <dcterms:created xsi:type="dcterms:W3CDTF">2013-08-21T12:13:53Z</dcterms:created>
  <dcterms:modified xsi:type="dcterms:W3CDTF">2024-12-03T18:27:21Z</dcterms:modified>
</cp:coreProperties>
</file>